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tabRatio="500"/>
  </bookViews>
  <sheets>
    <sheet name="Planilha desonerada" sheetId="1" r:id="rId1"/>
    <sheet name="Cronograma Desonerado" sheetId="3" r:id="rId2"/>
    <sheet name="BDI Desonerado" sheetId="4" r:id="rId3"/>
    <sheet name="Encargos sociais" sheetId="5" r:id="rId4"/>
  </sheets>
  <definedNames>
    <definedName name="_xlnm.Print_Area" localSheetId="1">'Cronograma Desonerado'!$A$1:$M$46</definedName>
    <definedName name="_xlnm.Print_Area" localSheetId="0">'Planilha desonerada'!$A$1:$I$213</definedName>
    <definedName name="Print_Titles_0" localSheetId="1">'Cronograma Desonerado'!$1:$7</definedName>
    <definedName name="Print_Titles_0" localSheetId="0">'Planilha desonerada'!$1:$9</definedName>
    <definedName name="_xlnm.Print_Titles" localSheetId="1">'Cronograma Desonerado'!$1:$7</definedName>
    <definedName name="_xlnm.Print_Titles" localSheetId="0">'Planilha desonerada'!$1:$9</definedName>
  </definedNames>
  <calcPr calcId="125725" iterateDelta="1E-4"/>
</workbook>
</file>

<file path=xl/calcChain.xml><?xml version="1.0" encoding="utf-8"?>
<calcChain xmlns="http://schemas.openxmlformats.org/spreadsheetml/2006/main">
  <c r="H212" i="1"/>
  <c r="H206"/>
  <c r="I206" s="1"/>
  <c r="H205"/>
  <c r="I205" s="1"/>
  <c r="H204"/>
  <c r="I204" s="1"/>
  <c r="H203"/>
  <c r="I203" s="1"/>
  <c r="H202"/>
  <c r="I202" s="1"/>
  <c r="H201"/>
  <c r="I201" s="1"/>
  <c r="H200"/>
  <c r="I200" s="1"/>
  <c r="H199"/>
  <c r="I199" s="1"/>
  <c r="H198"/>
  <c r="I198" s="1"/>
  <c r="H197"/>
  <c r="I197" s="1"/>
  <c r="H196"/>
  <c r="I196" s="1"/>
  <c r="H195"/>
  <c r="I195" s="1"/>
  <c r="H194"/>
  <c r="I194" s="1"/>
  <c r="H192"/>
  <c r="I192" s="1"/>
  <c r="H191"/>
  <c r="I191" s="1"/>
  <c r="H190"/>
  <c r="I190" s="1"/>
  <c r="H189"/>
  <c r="I189" s="1"/>
  <c r="H188"/>
  <c r="I188" s="1"/>
  <c r="H187"/>
  <c r="I187" s="1"/>
  <c r="H186"/>
  <c r="I186" s="1"/>
  <c r="H185"/>
  <c r="I185" s="1"/>
  <c r="H184"/>
  <c r="I184" s="1"/>
  <c r="H183"/>
  <c r="I183" s="1"/>
  <c r="H182"/>
  <c r="I182" s="1"/>
  <c r="H181"/>
  <c r="I181" s="1"/>
  <c r="H180"/>
  <c r="I180" s="1"/>
  <c r="H179"/>
  <c r="I179" s="1"/>
  <c r="H178"/>
  <c r="I178" s="1"/>
  <c r="H177"/>
  <c r="I177" s="1"/>
  <c r="H176"/>
  <c r="I176" s="1"/>
  <c r="H174"/>
  <c r="I174" s="1"/>
  <c r="H173"/>
  <c r="I173" s="1"/>
  <c r="H172"/>
  <c r="I172" s="1"/>
  <c r="H171"/>
  <c r="I171" s="1"/>
  <c r="H170"/>
  <c r="I170" s="1"/>
  <c r="H169"/>
  <c r="I169" s="1"/>
  <c r="H168"/>
  <c r="I168" s="1"/>
  <c r="H167"/>
  <c r="I167" s="1"/>
  <c r="H166"/>
  <c r="I166" s="1"/>
  <c r="H165"/>
  <c r="I165" s="1"/>
  <c r="H164"/>
  <c r="I164" s="1"/>
  <c r="H163"/>
  <c r="I163" s="1"/>
  <c r="H162"/>
  <c r="I162" s="1"/>
  <c r="H161"/>
  <c r="I161" s="1"/>
  <c r="H160"/>
  <c r="I160" s="1"/>
  <c r="H159"/>
  <c r="I159" s="1"/>
  <c r="H158"/>
  <c r="I158" s="1"/>
  <c r="H157"/>
  <c r="I157" s="1"/>
  <c r="H156"/>
  <c r="I156" s="1"/>
  <c r="H155"/>
  <c r="I155" s="1"/>
  <c r="H154"/>
  <c r="I154" s="1"/>
  <c r="H153"/>
  <c r="I153" s="1"/>
  <c r="H152"/>
  <c r="I152" s="1"/>
  <c r="H151"/>
  <c r="I151" s="1"/>
  <c r="H150"/>
  <c r="I150" s="1"/>
  <c r="H149"/>
  <c r="I149" s="1"/>
  <c r="H148"/>
  <c r="I148" s="1"/>
  <c r="H147"/>
  <c r="I147" s="1"/>
  <c r="H146"/>
  <c r="I146" s="1"/>
  <c r="H145"/>
  <c r="I145" s="1"/>
  <c r="H144"/>
  <c r="I144" s="1"/>
  <c r="H143"/>
  <c r="I143" s="1"/>
  <c r="H141"/>
  <c r="I141" s="1"/>
  <c r="H140"/>
  <c r="I140" s="1"/>
  <c r="H139"/>
  <c r="I139" s="1"/>
  <c r="H138"/>
  <c r="I138" s="1"/>
  <c r="H137"/>
  <c r="I137" s="1"/>
  <c r="H136"/>
  <c r="I136" s="1"/>
  <c r="H135"/>
  <c r="I135" s="1"/>
  <c r="H134"/>
  <c r="I134" s="1"/>
  <c r="H133"/>
  <c r="I133" s="1"/>
  <c r="H132"/>
  <c r="I132" s="1"/>
  <c r="H131"/>
  <c r="I131" s="1"/>
  <c r="H130"/>
  <c r="I130" s="1"/>
  <c r="H129"/>
  <c r="I129" s="1"/>
  <c r="H128"/>
  <c r="I128" s="1"/>
  <c r="H127"/>
  <c r="I127" s="1"/>
  <c r="H126"/>
  <c r="I126" s="1"/>
  <c r="H125"/>
  <c r="I125" s="1"/>
  <c r="H124"/>
  <c r="I124" s="1"/>
  <c r="H123"/>
  <c r="I123" s="1"/>
  <c r="H122"/>
  <c r="I122" s="1"/>
  <c r="H121"/>
  <c r="I121" s="1"/>
  <c r="H120"/>
  <c r="I120" s="1"/>
  <c r="H119"/>
  <c r="I119" s="1"/>
  <c r="H118"/>
  <c r="I118" s="1"/>
  <c r="H117"/>
  <c r="I117" s="1"/>
  <c r="H116"/>
  <c r="I116" s="1"/>
  <c r="H115"/>
  <c r="I115" s="1"/>
  <c r="H114"/>
  <c r="I114" s="1"/>
  <c r="H113"/>
  <c r="I113" s="1"/>
  <c r="H112"/>
  <c r="I112" s="1"/>
  <c r="H111"/>
  <c r="I111" s="1"/>
  <c r="H109"/>
  <c r="I109" s="1"/>
  <c r="H108"/>
  <c r="I108" s="1"/>
  <c r="H107"/>
  <c r="I107" s="1"/>
  <c r="H106"/>
  <c r="I106" s="1"/>
  <c r="H105"/>
  <c r="I105" s="1"/>
  <c r="H104"/>
  <c r="I104" s="1"/>
  <c r="H103"/>
  <c r="I103" s="1"/>
  <c r="H101"/>
  <c r="I101" s="1"/>
  <c r="H100"/>
  <c r="I100" s="1"/>
  <c r="H99"/>
  <c r="I99" s="1"/>
  <c r="H98"/>
  <c r="I98" s="1"/>
  <c r="H97"/>
  <c r="I97" s="1"/>
  <c r="H96"/>
  <c r="I96" s="1"/>
  <c r="H95"/>
  <c r="I95" s="1"/>
  <c r="H93"/>
  <c r="I93" s="1"/>
  <c r="H92"/>
  <c r="I92" s="1"/>
  <c r="H91"/>
  <c r="I91" s="1"/>
  <c r="H90"/>
  <c r="I90" s="1"/>
  <c r="H89"/>
  <c r="I89" s="1"/>
  <c r="H88"/>
  <c r="I88" s="1"/>
  <c r="H87"/>
  <c r="I87" s="1"/>
  <c r="H86"/>
  <c r="I86" s="1"/>
  <c r="H85"/>
  <c r="I85" s="1"/>
  <c r="H84"/>
  <c r="I84" s="1"/>
  <c r="H83"/>
  <c r="I83" s="1"/>
  <c r="H82"/>
  <c r="I82" s="1"/>
  <c r="H81"/>
  <c r="I81" s="1"/>
  <c r="H80"/>
  <c r="I80" s="1"/>
  <c r="H79"/>
  <c r="I79" s="1"/>
  <c r="H77"/>
  <c r="I77" s="1"/>
  <c r="H76"/>
  <c r="I76" s="1"/>
  <c r="H75"/>
  <c r="I75" s="1"/>
  <c r="H73"/>
  <c r="I73" s="1"/>
  <c r="H72"/>
  <c r="I72" s="1"/>
  <c r="H71"/>
  <c r="I71" s="1"/>
  <c r="H70"/>
  <c r="I70" s="1"/>
  <c r="H68"/>
  <c r="I68" s="1"/>
  <c r="H67"/>
  <c r="I67" s="1"/>
  <c r="H66"/>
  <c r="I66" s="1"/>
  <c r="H65"/>
  <c r="I65" s="1"/>
  <c r="H64"/>
  <c r="I64" s="1"/>
  <c r="H63"/>
  <c r="I63" s="1"/>
  <c r="H62"/>
  <c r="I62" s="1"/>
  <c r="H61"/>
  <c r="I61" s="1"/>
  <c r="H60"/>
  <c r="I60" s="1"/>
  <c r="H59"/>
  <c r="I59" s="1"/>
  <c r="H58"/>
  <c r="I58" s="1"/>
  <c r="H57"/>
  <c r="I57" s="1"/>
  <c r="H56"/>
  <c r="I56" s="1"/>
  <c r="H55"/>
  <c r="I55" s="1"/>
  <c r="H54"/>
  <c r="I54" s="1"/>
  <c r="H53"/>
  <c r="I53" s="1"/>
  <c r="H52"/>
  <c r="I52" s="1"/>
  <c r="H51"/>
  <c r="I51" s="1"/>
  <c r="H50"/>
  <c r="I50" s="1"/>
  <c r="H49"/>
  <c r="I49" s="1"/>
  <c r="H48"/>
  <c r="I48" s="1"/>
  <c r="H46"/>
  <c r="I46" s="1"/>
  <c r="H45"/>
  <c r="I45" s="1"/>
  <c r="H44"/>
  <c r="I44" s="1"/>
  <c r="H43"/>
  <c r="I43" s="1"/>
  <c r="H42"/>
  <c r="I42" s="1"/>
  <c r="H41"/>
  <c r="I41" s="1"/>
  <c r="H40"/>
  <c r="I40" s="1"/>
  <c r="H39"/>
  <c r="I39" s="1"/>
  <c r="H38"/>
  <c r="I38" s="1"/>
  <c r="H37"/>
  <c r="I37" s="1"/>
  <c r="H36"/>
  <c r="I36" s="1"/>
  <c r="H35"/>
  <c r="I35" s="1"/>
  <c r="H33"/>
  <c r="I33" s="1"/>
  <c r="H32"/>
  <c r="I32" s="1"/>
  <c r="H31"/>
  <c r="I31" s="1"/>
  <c r="H30"/>
  <c r="I30" s="1"/>
  <c r="H28"/>
  <c r="I28" s="1"/>
  <c r="H27"/>
  <c r="I27" s="1"/>
  <c r="H26"/>
  <c r="I26" s="1"/>
  <c r="H25"/>
  <c r="I25" s="1"/>
  <c r="H24"/>
  <c r="I24" s="1"/>
  <c r="H23"/>
  <c r="I23" s="1"/>
  <c r="H22"/>
  <c r="I22" s="1"/>
  <c r="H21"/>
  <c r="I21" s="1"/>
  <c r="H19"/>
  <c r="I19" s="1"/>
  <c r="I18" s="1"/>
  <c r="C11" i="3" s="1"/>
  <c r="H12" s="1"/>
  <c r="I15" i="1"/>
  <c r="H12"/>
  <c r="I12" s="1"/>
  <c r="H13"/>
  <c r="I13" s="1"/>
  <c r="H14"/>
  <c r="I14" s="1"/>
  <c r="H15"/>
  <c r="H16"/>
  <c r="I16" s="1"/>
  <c r="H17"/>
  <c r="I17" s="1"/>
  <c r="H11"/>
  <c r="I11" s="1"/>
  <c r="I193" l="1"/>
  <c r="C37" i="3" s="1"/>
  <c r="K38" s="1"/>
  <c r="I175" i="1"/>
  <c r="C35" i="3" s="1"/>
  <c r="L36" s="1"/>
  <c r="I142" i="1"/>
  <c r="C33" i="3" s="1"/>
  <c r="I34" s="1"/>
  <c r="I110" i="1"/>
  <c r="C31" i="3" s="1"/>
  <c r="J32" s="1"/>
  <c r="I94" i="1"/>
  <c r="C27" i="3" s="1"/>
  <c r="I28" s="1"/>
  <c r="I78" i="1"/>
  <c r="C25" i="3" s="1"/>
  <c r="I26" s="1"/>
  <c r="I74" i="1"/>
  <c r="C23" i="3" s="1"/>
  <c r="H24" s="1"/>
  <c r="I69" i="1"/>
  <c r="C21" i="3" s="1"/>
  <c r="H22" s="1"/>
  <c r="I47" i="1"/>
  <c r="C19" i="3" s="1"/>
  <c r="G20" s="1"/>
  <c r="I34" i="1"/>
  <c r="C17" i="3" s="1"/>
  <c r="F18" s="1"/>
  <c r="I29" i="1"/>
  <c r="C15" i="3" s="1"/>
  <c r="E16" s="1"/>
  <c r="I20" i="1"/>
  <c r="C13" i="3" s="1"/>
  <c r="E14" s="1"/>
  <c r="I10" i="1"/>
  <c r="C9" i="3" s="1"/>
  <c r="E10" s="1"/>
  <c r="I102" i="1"/>
  <c r="C29" i="3" s="1"/>
  <c r="I30" s="1"/>
  <c r="M12"/>
  <c r="I12"/>
  <c r="E12"/>
  <c r="D12"/>
  <c r="J12"/>
  <c r="F12"/>
  <c r="I38"/>
  <c r="K12"/>
  <c r="G12"/>
  <c r="L12"/>
  <c r="D15" i="4"/>
  <c r="J38" i="3" l="1"/>
  <c r="G38"/>
  <c r="M38"/>
  <c r="H38"/>
  <c r="L38"/>
  <c r="K36"/>
  <c r="J36"/>
  <c r="I32"/>
  <c r="J28"/>
  <c r="H26"/>
  <c r="H20"/>
  <c r="I20"/>
  <c r="G18"/>
  <c r="H210" i="1"/>
  <c r="H208" s="1"/>
  <c r="D14" i="3"/>
  <c r="E40"/>
  <c r="F10"/>
  <c r="F40" s="1"/>
  <c r="I10"/>
  <c r="K10"/>
  <c r="H10"/>
  <c r="J10"/>
  <c r="M10"/>
  <c r="G10"/>
  <c r="L10"/>
  <c r="D10"/>
  <c r="K40"/>
  <c r="I40" l="1"/>
  <c r="J40"/>
  <c r="D40"/>
  <c r="D42" s="1"/>
  <c r="E42" s="1"/>
  <c r="F42" s="1"/>
  <c r="G42" s="1"/>
  <c r="G40"/>
  <c r="H40"/>
  <c r="M40"/>
  <c r="L40"/>
  <c r="H209" i="1"/>
  <c r="H42" i="3" l="1"/>
  <c r="I42" s="1"/>
  <c r="J42" s="1"/>
  <c r="K42" s="1"/>
  <c r="L42" s="1"/>
  <c r="M42" s="1"/>
</calcChain>
</file>

<file path=xl/comments1.xml><?xml version="1.0" encoding="utf-8"?>
<comments xmlns="http://schemas.openxmlformats.org/spreadsheetml/2006/main">
  <authors>
    <author/>
  </authors>
  <commentList>
    <comment ref="C14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Gabinete:
</t>
        </r>
        <r>
          <rPr>
            <sz val="9"/>
            <color rgb="FF000000"/>
            <rFont val="Tahoma"/>
            <family val="2"/>
            <charset val="1"/>
          </rPr>
          <t xml:space="preserve">CPRB - Contribuição previdênciária sob receita bruta, segundo </t>
        </r>
        <r>
          <rPr>
            <b/>
            <sz val="9"/>
            <color rgb="FF000000"/>
            <rFont val="Tahoma"/>
            <family val="2"/>
            <charset val="1"/>
          </rPr>
          <t>André Pachione Baeta</t>
        </r>
        <r>
          <rPr>
            <sz val="9"/>
            <color rgb="FF000000"/>
            <rFont val="Tahoma"/>
            <family val="2"/>
            <charset val="1"/>
          </rPr>
          <t xml:space="preserve"> do TCU, este item deve estar associados aos tributos.
CONTATOS:
ANDREPB@TCU.GOV.BR
(061) 3316 - 7696</t>
        </r>
      </text>
    </comment>
    <comment ref="D14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Gabinete:
</t>
        </r>
        <r>
          <rPr>
            <sz val="9"/>
            <color rgb="FF000000"/>
            <rFont val="Tahoma"/>
            <family val="2"/>
            <charset val="1"/>
          </rPr>
          <t>6,15+4,50</t>
        </r>
      </text>
    </comment>
  </commentList>
</comments>
</file>

<file path=xl/sharedStrings.xml><?xml version="1.0" encoding="utf-8"?>
<sst xmlns="http://schemas.openxmlformats.org/spreadsheetml/2006/main" count="882" uniqueCount="491">
  <si>
    <t>UNIVERSIDADE FEDERAL DA PARAÍBA</t>
  </si>
  <si>
    <t>Bancos utilizados:</t>
  </si>
  <si>
    <t>SUPERINTENDÊNCIA DE INFRAESTRTUTURA</t>
  </si>
  <si>
    <t>GERÊNCIA DE ORÇAMENTO DE OBRAS</t>
  </si>
  <si>
    <t>OBRA:  CERCA E GUARITA DA RESIDÊNCIA UNIVERSITÁRIA</t>
  </si>
  <si>
    <t>OUTROS</t>
  </si>
  <si>
    <t>BDI %</t>
  </si>
  <si>
    <t>LOCAL: PRAPE - Campus I</t>
  </si>
  <si>
    <t>PROCESSO: 23074. 015873/2017-13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</si>
  <si>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</si>
  <si>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</si>
  <si>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</si>
  <si>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</si>
  <si>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</si>
  <si>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</si>
  <si>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</si>
  <si>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</si>
  <si>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</si>
  <si>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</si>
  <si>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</si>
  <si>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74209/001 </t>
  </si>
  <si>
    <t>SINAPI</t>
  </si>
  <si>
    <t>PLACA DE OBRA EM CHAPA DE ACO GALVANIZADO</t>
  </si>
  <si>
    <t>m²</t>
  </si>
  <si>
    <t xml:space="preserve"> 74022/030 </t>
  </si>
  <si>
    <t>ENSAIO DE RESISTENCIA A COMPRESSAO SIMPLES - CONCRETO</t>
  </si>
  <si>
    <t>UN</t>
  </si>
  <si>
    <t xml:space="preserve"> 85423 </t>
  </si>
  <si>
    <t>ISOLAMENTO DE OBRA COM TELA PLASTICA COM MALHA DE 5MM</t>
  </si>
  <si>
    <t xml:space="preserve"> 73992/001 </t>
  </si>
  <si>
    <t>LOCACAO CONVENCIONAL DE OBRA, ATRAVÉS DE GABARITO DE TABUAS CORRIDAS PONTALETADAS A CADA 1,50M, SEM REAPROVEITAMENTO</t>
  </si>
  <si>
    <t xml:space="preserve"> 73948/016 </t>
  </si>
  <si>
    <t>LIMPEZA MANUAL DO TERRENO (C/ RASPAGEM SUPERFICIAL)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</si>
  <si>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</si>
  <si>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</si>
  <si>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</si>
  <si>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 xml:space="preserve"> DO01021 </t>
  </si>
  <si>
    <t>Próprio</t>
  </si>
  <si>
    <t>mês</t>
  </si>
  <si>
    <t xml:space="preserve"> 2 </t>
  </si>
  <si>
    <t>ADMINISTRAÇÃO DA OBRA</t>
  </si>
  <si>
    <t xml:space="preserve"> DO01001-CERCA E GUARITA DA RESIDÊNCIA UNIVERSITÁRIA </t>
  </si>
  <si>
    <t>ADMINISTRAÇÃO LOCAL</t>
  </si>
  <si>
    <t>un</t>
  </si>
  <si>
    <t xml:space="preserve"> 3 </t>
  </si>
  <si>
    <t>DEMOLIÇÕES</t>
  </si>
  <si>
    <t xml:space="preserve"> DO02013 </t>
  </si>
  <si>
    <t xml:space="preserve"> DO02001 </t>
  </si>
  <si>
    <t xml:space="preserve"> 97622 </t>
  </si>
  <si>
    <t>DEMOLIÇÃO DE ALVENARIA DE BLOCO FURADO, DE FORMA MANUAL, SEM REAPROVEITAMENTO. AF_12/2017</t>
  </si>
  <si>
    <t>m³</t>
  </si>
  <si>
    <t xml:space="preserve"> DO02005 </t>
  </si>
  <si>
    <t>m</t>
  </si>
  <si>
    <t xml:space="preserve"> 97626 </t>
  </si>
  <si>
    <t>DEMOLIÇÃO DE PILARES E VIGAS EM CONCRETO ARMADO, DE FORMA MANUAL, SEM REAPROVEITAMENTO. AF_12/2017</t>
  </si>
  <si>
    <t xml:space="preserve"> 72897 </t>
  </si>
  <si>
    <t>CARGA MANUAL DE ENTULHO EM CAMINHAO BASCULANTE 6 M3</t>
  </si>
  <si>
    <t xml:space="preserve"> DO02006 </t>
  </si>
  <si>
    <t>RETIRADA DE GRADE DE FERRO</t>
  </si>
  <si>
    <t xml:space="preserve"> DO02004 </t>
  </si>
  <si>
    <t xml:space="preserve"> 4 </t>
  </si>
  <si>
    <t>TRABALHO EM TERRA</t>
  </si>
  <si>
    <t xml:space="preserve"> 96523 </t>
  </si>
  <si>
    <t>ESCAVAÇÃO MANUAL PARA BLOCO DE COROAMENTO OU SAPATA, COM PREVISÃO DE FÔRMA. AF_06/2017</t>
  </si>
  <si>
    <t xml:space="preserve"> 96995 </t>
  </si>
  <si>
    <t>REATERRO MANUAL APILOADO COM SOQUETE. AF_10/2017</t>
  </si>
  <si>
    <t xml:space="preserve"> 93358 </t>
  </si>
  <si>
    <t>ESCAVAÇÃO MANUAL DE VALA COM PROFUNDIDADE MENOR OU IGUAL A 1,30 M. AF_03/2016</t>
  </si>
  <si>
    <t xml:space="preserve"> 97914 </t>
  </si>
  <si>
    <t>TRANSPORTE COM CAMINHÃO BASCULANTE DE 6 M3, EM VIA URBANA PAVIMENTADA, DMT ATÉ 30 KM (UNIDADE: M3XKM). AF_01/2018</t>
  </si>
  <si>
    <t>M3XKM</t>
  </si>
  <si>
    <t xml:space="preserve"> 5 </t>
  </si>
  <si>
    <t>FUNDAÇÕES</t>
  </si>
  <si>
    <t xml:space="preserve"> 95467 </t>
  </si>
  <si>
    <t>EMBASAMENTO C/PEDRA ARGAMASSADA UTILIZANDO ARG.CIM/AREIA 1:4</t>
  </si>
  <si>
    <t xml:space="preserve"> 96619 </t>
  </si>
  <si>
    <t>LASTRO DE CONCRETO MAGRO, APLICADO EM BLOCOS DE COROAMENTO OU SAPATAS, ESPESSURA DE 5 CM. AF_08/2017</t>
  </si>
  <si>
    <t xml:space="preserve"> DO04003 </t>
  </si>
  <si>
    <t>ALVENARIA DE EMBASAMENTO DE TIJOLO FURADO, C/ ARGAMASSA MISTA C/ CAL HIDRATADA (1:2:8)</t>
  </si>
  <si>
    <t xml:space="preserve"> 96543 </t>
  </si>
  <si>
    <t>ARMAÇÃO DE BLOCO, VIGA BALDRAME E SAPATA UTILIZANDO AÇO CA-60 DE 5 MM - MONTAGEM. AF_06/2017</t>
  </si>
  <si>
    <t>KG</t>
  </si>
  <si>
    <t xml:space="preserve"> 96545 </t>
  </si>
  <si>
    <t>ARMAÇÃO DE BLOCO, VIGA BALDRAME OU SAPATA UTILIZANDO AÇO CA-50 DE 8 MM - MONTAGEM. AF_06/2017</t>
  </si>
  <si>
    <t xml:space="preserve"> 96555 </t>
  </si>
  <si>
    <t>CONCRETAGEM DE BLOCOS DE COROAMENTO E VIGAS BALDRAME, FCK 30 MPA, COM USO DE JERICA  LANÇAMENTO, ADENSAMENTO E ACABAMENTO. AF_06/2017</t>
  </si>
  <si>
    <t xml:space="preserve"> 96556 </t>
  </si>
  <si>
    <t>CONCRETAGEM DE SAPATAS, FCK 30 MPA, COM USO DE JERICA  LANÇAMENTO, ADENSAMENTO E ACABAMENTO. AF_06/2017</t>
  </si>
  <si>
    <t xml:space="preserve"> 74106/001 </t>
  </si>
  <si>
    <t>IMPERMEABILIZACAO DE ESTRUTURAS ENTERRADAS, COM TINTA ASFALTICA, DUAS DEMAOS.</t>
  </si>
  <si>
    <t xml:space="preserve"> 96530 </t>
  </si>
  <si>
    <t>FABRICAÇÃO, MONTAGEM E DESMONTAGEM DE FÔRMA PARA VIGA BALDRAME, EM MADEIRA SERRADA, E=25 MM, 1 UTILIZAÇÃO. AF_06/2017</t>
  </si>
  <si>
    <t xml:space="preserve"> 96529 </t>
  </si>
  <si>
    <t>FABRICAÇÃO, MONTAGEM E DESMONTAGEM DE FÔRMA PARA SAPATA, EM MADEIRA SERRADA, E=25 MM, 1 UTILIZAÇÃO. AF_06/2017</t>
  </si>
  <si>
    <t xml:space="preserve"> 93205 </t>
  </si>
  <si>
    <t>CINTA DE AMARRAÇÃO DE ALVENARIA MOLDADA IN LOCO COM UTILIZAÇÃO DE BLOCOS CANALETA. AF_03/2016</t>
  </si>
  <si>
    <t>M</t>
  </si>
  <si>
    <t xml:space="preserve"> 92430 </t>
  </si>
  <si>
    <t>MONTAGEM E DESMONTAGEM DE FÔRMA DE PILARES RETANGULARES E ESTRUTURAS SIMILARES COM ÁREA MÉDIA DAS SEÇÕES MENOR OU IGUAL A 0,25 M², PÉ-DIREITO SIMPLES, EM CHAPA DE MADEIRA COMPENSADA PLASTIFICADA, 10 UTILIZAÇÕES. AF_12/2015</t>
  </si>
  <si>
    <t xml:space="preserve"> 6 </t>
  </si>
  <si>
    <t>ESTRUTURA EM CONCRETO ARMADO</t>
  </si>
  <si>
    <t xml:space="preserve"> 94972 </t>
  </si>
  <si>
    <t>CONCRETO FCK = 30MPA, TRAÇO 1:2,1:2,5 (CIMENTO/ AREIA MÉDIA/ BRITA 1)  - PREPARO MECÂNICO COM BETONEIRA 600 L. AF_07/2016</t>
  </si>
  <si>
    <t xml:space="preserve"> 94965 </t>
  </si>
  <si>
    <t>CONCRETO FCK = 25MPA, TRAÇO 1:2,3:2,7 (CIMENTO/ AREIA MÉDIA/ BRITA 1)  - PREPARO MECÂNICO COM BETONEIRA 400 L. AF_07/2016</t>
  </si>
  <si>
    <t xml:space="preserve"> 92775 </t>
  </si>
  <si>
    <t>ARMAÇÃO DE PILAR OU VIGA DE UMA ESTRUTURA CONVENCIONAL DE CONCRETO ARMADO EM UMA EDIFICAÇÃO TÉRREA OU SOBRADO UTILIZANDO AÇO CA-60 DE 5,0 MM - MONTAGEM. AF_12/2015</t>
  </si>
  <si>
    <t xml:space="preserve"> 92776 </t>
  </si>
  <si>
    <t>ARMAÇÃO DE PILAR OU VIGA DE UMA ESTRUTURA CONVENCIONAL DE CONCRETO ARMADO EM UMA EDIFICAÇÃO TÉRREA OU SOBRADO UTILIZANDO AÇO CA-50 DE 6,3 MM - MONTAGEM. AF_12/2015</t>
  </si>
  <si>
    <t xml:space="preserve"> 92777 </t>
  </si>
  <si>
    <t>ARMAÇÃO DE PILAR OU VIGA DE UMA ESTRUTURA CONVENCIONAL DE CONCRETO ARMADO EM UMA EDIFICAÇÃO TÉRREA OU SOBRADO UTILIZANDO AÇO CA-50 DE 8,0 MM - MONTAGEM. AF_12/2015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</si>
  <si>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</si>
  <si>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</si>
  <si>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92915 </t>
  </si>
  <si>
    <t>ARMAÇÃO DE ESTRUTURAS DE CONCRETO ARMADO, EXCETO VIGAS, PILARES, LAJES E FUNDAÇÕES, UTILIZANDO AÇO CA-60 DE 5,0 MM - MONTAGEM. AF_12/2015</t>
  </si>
  <si>
    <t xml:space="preserve"> 92916 </t>
  </si>
  <si>
    <t>ARMAÇÃO DE ESTRUTURAS DE CONCRETO ARMADO, EXCETO VIGAS, PILARES, LAJES E FUNDAÇÕES, UTILIZANDO AÇO CA-50 DE 6,3 MM - MONTAGEM. AF_12/2015</t>
  </si>
  <si>
    <t xml:space="preserve"> 92917 </t>
  </si>
  <si>
    <t>ARMAÇÃO DE ESTRUTURAS DE CONCRETO ARMADO, EXCETO VIGAS, PILARES, LAJES E FUNDAÇÕES, UTILIZANDO AÇO CA-50 DE 8,0 MM - MONTAGEM. AF_12/2015</t>
  </si>
  <si>
    <t xml:space="preserve"> 92919 </t>
  </si>
  <si>
    <t>ARMAÇÃO DE ESTRUTURAS DE CONCRETO ARMADO, EXCETO VIGAS, PILARES, LAJES E FUNDAÇÕES, UTILIZANDO AÇO CA-50 DE 10,0 MM - MONTAGEM. AF_12/2015</t>
  </si>
  <si>
    <t xml:space="preserve"> 92785 </t>
  </si>
  <si>
    <t>ARMAÇÃO DE LAJE DE UMA ESTRUTURA CONVENCIONAL DE CONCRETO ARMADO EM UMA EDIFICAÇÃO TÉRREA OU SOBRADO UTILIZANDO AÇO CA-50 DE 6,3 MM - MONTAGEM. AF_12/2015</t>
  </si>
  <si>
    <t xml:space="preserve"> 92509 </t>
  </si>
  <si>
    <t>MONTAGEM E DESMONTAGEM DE FÔRMA DE LAJE MACIÇA COM ÁREA MÉDIA MENOR OU IGUAL A 20 M², PÉ-DIREITO SIMPLES, EM CHAPA DE MADEIRA COMPENSADA RESINADA, 2 UTILIZAÇÕES. AF_12/2015</t>
  </si>
  <si>
    <t xml:space="preserve"> 92414 </t>
  </si>
  <si>
    <t>MONTAGEM E DESMONTAGEM DE FÔRMA DE PILARES RETANGULARES E ESTRUTURAS SIMILARES COM ÁREA MÉDIA DAS SEÇÕES MENOR OU IGUAL A 0,25 M², PÉ-DIREITO SIMPLES, EM CHAPA DE MADEIRA COMPENSADA RESINADA, 2 UTILIZAÇÕES. AF_12/2015</t>
  </si>
  <si>
    <t xml:space="preserve"> 92452 </t>
  </si>
  <si>
    <t>MONTAGEM E DESMONTAGEM DE FÔRMA DE VIGA, ESCORAMENTO METÁLICO, PÉ-DIREITO SIMPLES, EM CHAPA DE MADEIRA RESINADA, 2 UTILIZAÇÕES. AF_12/2015</t>
  </si>
  <si>
    <t xml:space="preserve"> 96257 </t>
  </si>
  <si>
    <t>MONTAGEM E DESMONTAGEM DE FÔRMA DE PILARES CIRCULARES, COM ÁREA MÉDIA DAS SEÇÕES MENOR OU IGUAL A 0,28 M², PÉ-DIREITO SIMPLES, EM MADEIRA, 2 UTILIZAÇÕES. AF_06/2017</t>
  </si>
  <si>
    <t xml:space="preserve"> DO05014 </t>
  </si>
  <si>
    <t xml:space="preserve"> 93195 </t>
  </si>
  <si>
    <t>CONTRAVERGA PRÉ-MOLDADA PARA VÃOS DE MAIS DE 1,5 M DE COMPRIMENTO. AF_03/2016</t>
  </si>
  <si>
    <t xml:space="preserve"> 92873 </t>
  </si>
  <si>
    <t>LANÇAMENTO COM USO DE BALDES, ADENSAMENTO E ACABAMENTO DE CONCRETO EM ESTRUTURAS. AF_12/2015</t>
  </si>
  <si>
    <t xml:space="preserve"> 90280 </t>
  </si>
  <si>
    <t>GRAUTE FGK=25 MPA; TRAÇO 1:0,02:1,2:1,5 (CIMENTO/ CAL/ AREIA GROSSA/ BRITA 0) - PREPARO MECÂNICO COM BETONEIRA 400 L. AF_02/2015</t>
  </si>
  <si>
    <t xml:space="preserve"> DO05016 </t>
  </si>
  <si>
    <t xml:space="preserve"> DO05017 </t>
  </si>
  <si>
    <t>MEIO-FIO DE CONCRETO PRÉ-MOLDADO TIPO A - (12 X 16,7 X 35) CM, INCLUSIVE ESCAVAÇÃO E REATERRO</t>
  </si>
  <si>
    <t xml:space="preserve"> 7 </t>
  </si>
  <si>
    <t>ALVENARIA DE VEDAÇÃO</t>
  </si>
  <si>
    <t xml:space="preserve"> 87496 </t>
  </si>
  <si>
    <t>ALVENARIA DE VEDAÇÃO DE BLOCOS CERÂMICOS FURADOS NA HORIZONTAL DE 9X19X19CM (ESPESSURA 9CM) DE PAREDES COM ÁREA LÍQUIDA MENOR QUE 6M² SEM VÃOS E ARGAMASSA DE ASSENTAMENTO COM PREPARO MANUAL. AF_06/2014</t>
  </si>
  <si>
    <t xml:space="preserve"> 87511 </t>
  </si>
  <si>
    <t>ALVENARIA DE VEDAÇÃO DE BLOCOS CERÂMICOS FURADOS NA HORIZONTAL DE 9X19X19CM (ESPESSURA 9CM) DE PAREDES COM ÁREA LÍQUIDA MENOR QUE 6M² COM VÃOS E ARGAMASSA DE ASSENTAMENTO COM PREPARO EM BETONEIRA. AF_06/2014</t>
  </si>
  <si>
    <t xml:space="preserve"> DO06002 </t>
  </si>
  <si>
    <t>ALVENARIA EM TIJOLO CERAMICO FURADO 9X19X19CM, 1 VEZ (ESPESSURA 19 CM), ASSENTADO EM ARGAMASSA TRACO 1:4 (CIMENTO E AREIA MEDIA NAO PENEIRADA), PREPARO MECÂNICO, JUNTA 1 CM.</t>
  </si>
  <si>
    <t xml:space="preserve"> DO06003 </t>
  </si>
  <si>
    <t xml:space="preserve"> 8 </t>
  </si>
  <si>
    <t>COBERTA E DRENAGEM</t>
  </si>
  <si>
    <t xml:space="preserve"> DO07002 </t>
  </si>
  <si>
    <t xml:space="preserve"> DO07003 </t>
  </si>
  <si>
    <t xml:space="preserve"> 87640 </t>
  </si>
  <si>
    <t>CONTRAPISO EM ARGAMASSA TRAÇO 1:4 (CIMENTO E AREIA), PREPARO MECÂNICO COM BETONEIRA 400 L, APLICADO EM ÁREAS SECAS SOBRE LAJE, ADERIDO, ESPESSURA 4CM. AF_06/2014</t>
  </si>
  <si>
    <t xml:space="preserve"> 9 </t>
  </si>
  <si>
    <t>REVESTIMENTO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</si>
  <si>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</si>
  <si>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</si>
  <si>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87894 </t>
  </si>
  <si>
    <t>CHAPISCO APLICADO EM ALVENARIA (SEM PRESENÇA DE VÃOS) E ESTRUTURAS DE CONCRETO DE FACHADA, COM COLHER DE PEDREIRO.  ARGAMASSA TRAÇO 1:3 COM PREPARO EM BETONEIRA 400L. AF_06/2014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</si>
  <si>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</si>
  <si>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</si>
  <si>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DO09021 </t>
  </si>
  <si>
    <t xml:space="preserve"> 87535 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</si>
  <si>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</si>
  <si>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 xml:space="preserve"> 87775 </t>
  </si>
  <si>
    <t>EMBOÇO OU MASSA ÚNICA EM ARGAMASSA TRAÇO 1:2:8, PREPARO MECÂNICO COM BETONEIRA 400 L, APLICADA MANUALMENTE EM PANOS DE FACHADA COM PRESENÇA DE VÃOS, ESPESSURA DE 25 MM.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</si>
  <si>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</si>
  <si>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</si>
  <si>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87792 </t>
  </si>
  <si>
    <t>EMBOÇO OU MASSA ÚNICA EM ARGAMASSA TRAÇO 1:2:8, PREPARO MECÂNICO COM BETONEIRA 400 L, APLICADA MANUALMENTE EM PANOS CEGOS DE FACHADA (SEM PRESENÇA DE VÃOS), ESPESSURA DE 25 MM. AF_06/2014</t>
  </si>
  <si>
    <t xml:space="preserve"> 90406 </t>
  </si>
  <si>
    <t>MASSA ÚNICA, PARA RECEBIMENTO DE PINTURA, EM ARGAMASSA TRAÇO 1:2:8, PREPARO MECÂNICO COM BETONEIRA 400L, APLICADA MANUALMENTE EM TETO, ESPESSURA DE 20MM, COM EXECUÇÃO DE TALISCAS. AF_03/2015</t>
  </si>
  <si>
    <t xml:space="preserve"> DO09023 </t>
  </si>
  <si>
    <t xml:space="preserve"> DO09026 </t>
  </si>
  <si>
    <t xml:space="preserve"> DO09020 </t>
  </si>
  <si>
    <t xml:space="preserve"> DO12053 </t>
  </si>
  <si>
    <t xml:space="preserve"> 73850/001 </t>
  </si>
  <si>
    <t>RODAPE EM MARMORITE, ALTURA 10CM</t>
  </si>
  <si>
    <t xml:space="preserve"> DO09010 </t>
  </si>
  <si>
    <t xml:space="preserve"> 10 </t>
  </si>
  <si>
    <t>PAVIMENTAÇÃO</t>
  </si>
  <si>
    <t xml:space="preserve"> 94993 </t>
  </si>
  <si>
    <t>EXECUÇÃO DE PASSEIO (CALÇADA) OU PISO DE CONCRETO COM CONCRETO MOLDADO IN LOCO, USINADO, ACABAMENTO CONVENCIONAL, ESPESSURA 6 CM, ARMADO. AF_07/2016</t>
  </si>
  <si>
    <t xml:space="preserve"> 84191 </t>
  </si>
  <si>
    <t>PISO EM GRANILITE, MARMORITE OU GRANITINA ESPESSURA 8 MM, INCLUSO JUNTAS DE DILATACAO PLASTICAS</t>
  </si>
  <si>
    <t xml:space="preserve"> DO08001 </t>
  </si>
  <si>
    <t xml:space="preserve"> 87765 </t>
  </si>
  <si>
    <t>CONTRAPISO EM ARGAMASSA TRAÇO 1:4 (CIMENTO E AREIA), PREPARO MECÂNICO COM BETONEIRA 400 L, APLICADO EM ÁREAS MOLHADAS SOBRE IMPERMEABILIZAÇÃO, ESPESSURA 4CM. AF_06/2014</t>
  </si>
  <si>
    <t xml:space="preserve"> DO08003 </t>
  </si>
  <si>
    <t xml:space="preserve"> 72799 </t>
  </si>
  <si>
    <t>PAVIMENTO EM PARALELEPIPEDO SOBRE COLCHAO DE AREIA REJUNTADO COM ARGAMASSA DE CIMENTO E AREIA NO TRAÇO 1:3 (PEDRAS PEQUENAS 30 A 35 PECAS POR M2)</t>
  </si>
  <si>
    <t xml:space="preserve"> 11 </t>
  </si>
  <si>
    <t>ESQUADRIAS</t>
  </si>
  <si>
    <t xml:space="preserve"> DO01017 </t>
  </si>
  <si>
    <t xml:space="preserve"> 94575 </t>
  </si>
  <si>
    <t>JANELA DE ALUMÍNIO MAXIM-AR, FIXAÇÃO COM PARAFUSO, VEDAÇÃO COM ESPUMA EXPANSIVA PU, COM VIDROS, PADRONIZADA. AF_07/2016</t>
  </si>
  <si>
    <t xml:space="preserve"> DO01018 </t>
  </si>
  <si>
    <t xml:space="preserve"> 91012 </t>
  </si>
  <si>
    <t>PORTA DE MADEIRA PARA VERNIZ, SEMI-OCA (LEVE OU MÉDIA), 90X210CM, ESPESSURA DE 3,5CM, INCLUSO DOBRADIÇAS - FORNECIMENTO E INSTALAÇÃO. AF_08/2015</t>
  </si>
  <si>
    <t xml:space="preserve"> DO010023 </t>
  </si>
  <si>
    <t>PORTA DE VIDRO TEMPERADO FUMÊ, 0,9X2,10M, ESPESSURA 10MM, INCLUSIVE ACESSORIOS</t>
  </si>
  <si>
    <t xml:space="preserve"> DO01020 </t>
  </si>
  <si>
    <t xml:space="preserve"> DO010024 </t>
  </si>
  <si>
    <t>VIDRO TEMPERADO FUMÊ, ESPESSURA 8MM, FORNECIMENTO E INSTALACAO, INCLUSIVE MASSA PARA VEDACAO</t>
  </si>
  <si>
    <t xml:space="preserve"> 12 </t>
  </si>
  <si>
    <t>INSTALAÇÃO HIDROSSANITÁRIA</t>
  </si>
  <si>
    <t xml:space="preserve"> 89355 </t>
  </si>
  <si>
    <t>TUBO, PVC, SOLDÁVEL, DN 20MM, INSTALADO EM RAMAL OU SUB-RAMAL DE ÁGUA - FORNECIMENTO E INSTALAÇÃO. AF_12/2014</t>
  </si>
  <si>
    <t xml:space="preserve"> 89404 </t>
  </si>
  <si>
    <t>JOELHO 90 GRAUS, PVC, SOLDÁVEL, DN 20MM, INSTALADO EM RAMAL DE DISTRIBUIÇÃO DE ÁGUA - FORNECIMENTO E INSTALAÇÃO. AF_12/2014</t>
  </si>
  <si>
    <t xml:space="preserve"> DO12038 </t>
  </si>
  <si>
    <t xml:space="preserve"> DO12037 </t>
  </si>
  <si>
    <t xml:space="preserve"> 89438 </t>
  </si>
  <si>
    <t>TE, PVC, SOLDÁVEL, DN 20MM, INSTALADO EM RAMAL DE DISTRIBUIÇÃO DE ÁGUA - FORNECIMENTO E INSTALAÇÃO. AF_12/2014</t>
  </si>
  <si>
    <t xml:space="preserve"> DO12040 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</si>
  <si>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</si>
  <si>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</si>
  <si>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89778 </t>
  </si>
  <si>
    <t>LUVA SIMPLES, PVC, SERIE NORMAL, ESGOTO PREDIAL, DN 100 MM, JUNTA ELÁSTICA, FORNECIDO E INSTALADO EM RAMAL DE DESCARGA OU RAMAL DE ESGOTO SANITÁRIO. AF_12/2014</t>
  </si>
  <si>
    <t xml:space="preserve"> 89730 </t>
  </si>
  <si>
    <t>CURVA LONGA 90 GRAUS, PVC, SERIE NORMAL, ESGOTO PREDIAL, DN 40 MM, JUNTA SOLDÁVEL, FORNECIDO E INSTALADO EM RAMAL DE DESCARGA OU RAMAL DE ESGOTO SANITÁRIO. AF_12/2014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</si>
  <si>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</si>
  <si>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</si>
  <si>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89810 </t>
  </si>
  <si>
    <t>JOELHO 45 GRAUS, PVC, SERIE NORMAL, ESGOTO PREDIAL, DN 100 MM, JUNTA ELÁSTICA, FORNECIDO E INSTALADO EM PRUMADA DE ESGOTO SANITÁRIO OU VENTILAÇÃO. AF_12/2014</t>
  </si>
  <si>
    <t xml:space="preserve"> 89744 </t>
  </si>
  <si>
    <t>JOELHO 90 GRAUS, PVC, SERIE NORMAL, ESGOTO PREDIAL, DN 100 MM, JUNTA ELÁSTICA, FORNECIDO E INSTALADO EM RAMAL DE DESCARGA OU RAMAL DE ESGOTO SANITÁRIO. AF_12/2014</t>
  </si>
  <si>
    <t xml:space="preserve"> DO12060 </t>
  </si>
  <si>
    <t xml:space="preserve"> 89714 </t>
  </si>
  <si>
    <t>TUBO PVC, SERIE NORMAL, ESGOTO PREDIAL, DN 100 MM, FORNECIDO E INSTALADO EM RAMAL DE DESCARGA OU RAMAL DE ESGOTO SANITÁRIO. AF_12/2014</t>
  </si>
  <si>
    <t xml:space="preserve"> DO12062 </t>
  </si>
  <si>
    <t>TUBO PVC SÉRIE REFORÇADA P/ ESGOTO D=150MM (6") JUNTA COM ANEL</t>
  </si>
  <si>
    <t xml:space="preserve"> DO12041 </t>
  </si>
  <si>
    <t xml:space="preserve"> 86884 </t>
  </si>
  <si>
    <t>ENGATE FLEXÍVEL EM PLÁSTICO BRANCO, 1/2" X 30CM - FORNECIMENTO E INSTALAÇÃO. AF_12/2013</t>
  </si>
  <si>
    <t xml:space="preserve"> 86906 </t>
  </si>
  <si>
    <t>TORNEIRA CROMADA DE MESA, 1/2" OU 3/4", PARA LAVATÓRIO, PADRÃO POPULAR - FORNECIMENTO E INSTALAÇÃO. AF_12/2013</t>
  </si>
  <si>
    <t xml:space="preserve"> 86888 </t>
  </si>
  <si>
    <t>VASO SANITÁRIO SIFONADO COM CAIXA ACOPLADA LOUÇA BRANCA - FORNECIMENTO E INSTALAÇÃO. AF_12/2013</t>
  </si>
  <si>
    <t xml:space="preserve"> DO12063 </t>
  </si>
  <si>
    <t xml:space="preserve"> 89482 </t>
  </si>
  <si>
    <t>CAIXA SIFONADA, PVC, DN 100 X 100 X 50 MM, FORNECIDA E INSTALADA EM RAMAIS DE ENCAMINHAMENTO DE ÁGUA PLUVIAL. AF_12/2014</t>
  </si>
  <si>
    <t xml:space="preserve"> 89509 </t>
  </si>
  <si>
    <t>TUBO PVC, SÉRIE R, ÁGUA PLUVIAL, DN 50 MM, FORNECIDO E INSTALADO EM RAMAL DE ENCAMINHAMENTO. AF_12/2014</t>
  </si>
  <si>
    <t xml:space="preserve"> 89518 </t>
  </si>
  <si>
    <t>JOELHO 90 GRAUS, PVC, SERIE R, ÁGUA PLUVIAL, DN 50 MM, JUNTA ELÁSTICA, FORNECIDO E INSTALADO EM RAMAL DE ENCAMINHAMENTO. AF_12/2014</t>
  </si>
  <si>
    <t xml:space="preserve"> DO12061 </t>
  </si>
  <si>
    <t>RALO SEMI- HEMISFÉRICO TIPO ABACAXI D = 50 MM</t>
  </si>
  <si>
    <t xml:space="preserve"> 89382 </t>
  </si>
  <si>
    <t>UNIÃO, PVC, SOLDÁVEL, DN 25MM, INSTALADO EM RAMAL OU SUB-RAMAL DE ÁGUA - FORNECIMENTO E INSTALAÇÃO. AF_12/2014</t>
  </si>
  <si>
    <t xml:space="preserve"> 89356 </t>
  </si>
  <si>
    <t>TUBO, PVC, SOLDÁVEL, DN 25MM, INSTALADO EM RAMAL OU SUB-RAMAL DE ÁGUA - FORNECIMENTO E INSTALAÇÃO. AF_12/2014</t>
  </si>
  <si>
    <t xml:space="preserve"> 89395 </t>
  </si>
  <si>
    <t>TE, PVC, SOLDÁVEL, DN 25MM, INSTALADO EM RAMAL OU SUB-RAMAL DE ÁGUA - FORNECIMENTO E INSTALAÇÃO. AF_12/2014</t>
  </si>
  <si>
    <t xml:space="preserve"> 97903 </t>
  </si>
  <si>
    <t>CAIXA ENTERRADA HIDRÁULICA RETANGULAR EM ALVENARIA COM TIJOLOS CERÂMICOS MACIÇOS, DIMENSÕES INTERNAS: 0,8X0,8X0,6 M PARA REDE DE ESGOTO. AF_05/2018</t>
  </si>
  <si>
    <t xml:space="preserve"> 95547 </t>
  </si>
  <si>
    <t>SABONETEIRA PLASTICA TIPO DISPENSER PARA SABONETE LIQUIDO COM RESERVATORIO 800 A 1500 ML, INCLUSO FIXAÇÃO. AF_10/2016</t>
  </si>
  <si>
    <t xml:space="preserve"> DO16044 </t>
  </si>
  <si>
    <t>DISPENSER PARA PAPEL TOALHA INTERFOLHADO, FORNECIMENTO E INSTALAÇÃO</t>
  </si>
  <si>
    <t xml:space="preserve"> 74125/002 </t>
  </si>
  <si>
    <t>ESPELHO CRISTAL ESPESSURA 4MM, COM MOLDURA EM ALUMINIO E COMPENSADO 6MM PLASTIFICADO COLADO</t>
  </si>
  <si>
    <t xml:space="preserve"> 13 </t>
  </si>
  <si>
    <t>INSTALAÇÃO ELÉTRICA</t>
  </si>
  <si>
    <t xml:space="preserve"> DO13033 </t>
  </si>
  <si>
    <t xml:space="preserve"> DO13034 </t>
  </si>
  <si>
    <t>CURVA DE 90 GRAUS DE PVC RIGIDO DIAM.1/2"</t>
  </si>
  <si>
    <t xml:space="preserve"> 95738 </t>
  </si>
  <si>
    <t>LUVA PARA ELETRODUTO, PVC, SOLDÁVEL, DN 32 MM (1), APARENTE, INSTALADA EM PAREDE - FORNECIMENTO E INSTALAÇÃO. AF_11/2016_P</t>
  </si>
  <si>
    <t xml:space="preserve"> 95735 </t>
  </si>
  <si>
    <t>LUVA PARA ELETRODUTO, PVC, SOLDÁVEL, DN 20 MM (1/2), APARENTE, INSTALADA EM PAREDE - FORNECIMENTO E INSTALAÇÃO. AF_11/2016_P</t>
  </si>
  <si>
    <t xml:space="preserve"> 83419 </t>
  </si>
  <si>
    <t>CABO DE COBRE ISOLAMENTO TERMOPLASTICO 0,6/1KV 6MM2 ANTI-CHAMA - FORNECIMENTO E INSTALACAO</t>
  </si>
  <si>
    <t xml:space="preserve"> 91924 </t>
  </si>
  <si>
    <t>CABO DE COBRE FLEXÍVEL ISOLADO, 1,5 MM², ANTI-CHAMA 450/750 V, PARA CIRCUITOS TERMINAIS - FORNECIMENTO E INSTALAÇÃO. AF_12/2015</t>
  </si>
  <si>
    <t xml:space="preserve"> 91926 </t>
  </si>
  <si>
    <t>CABO DE COBRE FLEXÍVEL ISOLADO, 2,5 MM², ANTI-CHAMA 450/750 V, PARA CIRCUITOS TERMINAIS - FORNECIMENTO E INSTALAÇÃO. AF_12/2015</t>
  </si>
  <si>
    <t xml:space="preserve"> 91928 </t>
  </si>
  <si>
    <t>CABO DE COBRE FLEXÍVEL ISOLADO, 4 MM², ANTI-CHAMA 450/750 V, PARA CIRCUITOS TERMINAIS - FORNECIMENTO E INSTALAÇÃO. AF_12/2015</t>
  </si>
  <si>
    <t xml:space="preserve"> 83446 </t>
  </si>
  <si>
    <t>CAIXA DE PASSAGEM 30X30X40 COM TAMPA E DRENO BRITA</t>
  </si>
  <si>
    <t xml:space="preserve"> 91985 </t>
  </si>
  <si>
    <t>INTERRUPTOR PULSADOR CAMPAINHA (1 MÓDULO), 10A/250V, INCLUINDO SUPORTE E PLACA - FORNECIMENTO E INSTALAÇÃO. AF_09/2017</t>
  </si>
  <si>
    <t xml:space="preserve"> DO13058 </t>
  </si>
  <si>
    <t xml:space="preserve"> DO13036 </t>
  </si>
  <si>
    <t xml:space="preserve"> DO13037 </t>
  </si>
  <si>
    <t xml:space="preserve"> 74130/001 </t>
  </si>
  <si>
    <t>DISJUNTOR TERMOMAGNETICO MONOPOLAR PADRAO NEMA (AMERICANO) 10 A 30A 240V, FORNECIMENTO E INSTALACAO</t>
  </si>
  <si>
    <t xml:space="preserve"> DO13038 </t>
  </si>
  <si>
    <t xml:space="preserve"> 95729 </t>
  </si>
  <si>
    <t>ELETRODUTO RÍGIDO SOLDÁVEL, PVC, DN 20 MM (½), APARENTE, INSTALADO EM PAREDE - FORNECIMENTO E INSTALAÇÃO. AF_11/2016_P</t>
  </si>
  <si>
    <t xml:space="preserve"> 91846 </t>
  </si>
  <si>
    <t>ELETRODUTO FLEXÍVEL CORRUGADO, PVC, DN 32 MM (1"), PARA CIRCUITOS TERMINAIS, INSTALADO EM LAJE - FORNECIMENTO E INSTALAÇÃO. AF_12/2015</t>
  </si>
  <si>
    <t xml:space="preserve"> 95731 </t>
  </si>
  <si>
    <t>ELETRODUTO RÍGIDO SOLDÁVEL, PVC, DN 32 MM (1), APARENTE, INSTALADO EM PAREDE - FORNECIMENTO E INSTALAÇÃO. AF_11/2016_P</t>
  </si>
  <si>
    <t xml:space="preserve"> 91842 </t>
  </si>
  <si>
    <t>ELETRODUTO FLEXÍVEL CORRUGADO, PVC, DN 20 MM (1/2"), PARA CIRCUITOS TERMINAIS, INSTALADO EM LAJE - FORNECIMENTO E INSTALAÇÃO. AF_12/2015</t>
  </si>
  <si>
    <t xml:space="preserve"> DO13040 </t>
  </si>
  <si>
    <t xml:space="preserve"> DO13041 </t>
  </si>
  <si>
    <t xml:space="preserve"> DO13042 </t>
  </si>
  <si>
    <t xml:space="preserve"> DO13043 </t>
  </si>
  <si>
    <t>LUMINÁRIA COMERCIAL DE SOBREPOR COM DIFUSOR TRANSPARENTE OU FOSCO PARA 2 LÂMPADAS TUBULARES DE LED 18/20W - COMPLETA</t>
  </si>
  <si>
    <t xml:space="preserve"> 97605 </t>
  </si>
  <si>
    <t>LUMINÁRIA ARANDELA TIPO MEIA-LUA, PARA 1 LÂMPADA LED - FORNECIMENTO E INSTALAÇÃO. AF_11/2017</t>
  </si>
  <si>
    <t xml:space="preserve"> DO13046 </t>
  </si>
  <si>
    <t xml:space="preserve"> DO13044 </t>
  </si>
  <si>
    <t xml:space="preserve"> DO14038 </t>
  </si>
  <si>
    <t xml:space="preserve"> 73768/009 </t>
  </si>
  <si>
    <t>CABO TELEFONICO CCI-50 1 PAR (USO INTERNO) - FORNECIMENTO E INSTALACAO</t>
  </si>
  <si>
    <t xml:space="preserve"> 98307 </t>
  </si>
  <si>
    <t>TOMADA DE REDE RJ45 - FORNECIMENTO E INSTALAÇÃO. AF_03/2018</t>
  </si>
  <si>
    <t xml:space="preserve"> DO13045 </t>
  </si>
  <si>
    <t xml:space="preserve"> 72337 </t>
  </si>
  <si>
    <t>TOMADA PARA TELEFONE DE 4 POLOS PADRAO TELEBRAS - FORNECIMENTO E INSTALACAO</t>
  </si>
  <si>
    <t xml:space="preserve"> DO16046 </t>
  </si>
  <si>
    <t xml:space="preserve"> 14 </t>
  </si>
  <si>
    <t>PINTURA</t>
  </si>
  <si>
    <t xml:space="preserve"> 96135 </t>
  </si>
  <si>
    <t>APLICAÇÃO MANUAL DE MASSA ACRÍLICA EM PAREDES EXTERNAS DE CASAS, DUAS DEMÃOS. AF_05/2017</t>
  </si>
  <si>
    <t xml:space="preserve"> 96130 </t>
  </si>
  <si>
    <t>APLICAÇÃO MANUAL DE MASSA ACRÍLICA EM PAREDES EXTERNAS DE CASAS, UMA DEMÃO. AF_05/2017</t>
  </si>
  <si>
    <t xml:space="preserve"> 88497 </t>
  </si>
  <si>
    <t>APLICAÇÃO E LIXAMENTO DE MASSA LÁTEX EM PAREDES, DUAS DEMÃOS. AF_06/2014</t>
  </si>
  <si>
    <t xml:space="preserve"> 88489 </t>
  </si>
  <si>
    <t>APLICAÇÃO MANUAL DE PINTURA COM TINTA LÁTEX ACRÍLICA EM PAREDES, DUAS DEMÃOS. AF_06/2014</t>
  </si>
  <si>
    <t xml:space="preserve"> 88487 </t>
  </si>
  <si>
    <t>APLICAÇÃO MANUAL DE PINTURA COM TINTA LÁTEX PVA EM PAREDES, DUAS DEMÃOS. AF_06/2014</t>
  </si>
  <si>
    <t xml:space="preserve"> 88485 </t>
  </si>
  <si>
    <t>APLICAÇÃO DE FUNDO SELADOR ACRÍLICO EM PAREDES, UMA DEMÃO. AF_06/2014</t>
  </si>
  <si>
    <t xml:space="preserve"> 88483 </t>
  </si>
  <si>
    <t>APLICAÇÃO DE FUNDO SELADOR LÁTEX PVA EM PAREDES, UMA DEMÃO. AF_06/2014</t>
  </si>
  <si>
    <t xml:space="preserve"> DO11004 </t>
  </si>
  <si>
    <t>EMASSAMENTO DE TETOS COM 2 DEMÃO DE MASSA ACRÍLICA</t>
  </si>
  <si>
    <t xml:space="preserve"> 88496 </t>
  </si>
  <si>
    <t>APLICAÇÃO E LIXAMENTO DE MASSA LÁTEX EM TETO, DUAS DEMÃOS. AF_06/2014</t>
  </si>
  <si>
    <t xml:space="preserve"> 88488 </t>
  </si>
  <si>
    <t>APLICAÇÃO MANUAL DE PINTURA COM TINTA LÁTEX ACRÍLICA EM TETO, DUAS DEMÃOS. AF_06/2014</t>
  </si>
  <si>
    <t xml:space="preserve"> 88486 </t>
  </si>
  <si>
    <t>APLICAÇÃO MANUAL DE PINTURA COM TINTA LÁTEX PVA EM TETO, DUAS DEMÃOS. AF_06/2014</t>
  </si>
  <si>
    <t xml:space="preserve"> 88484 </t>
  </si>
  <si>
    <t>APLICAÇÃO DE FUNDO SELADOR ACRÍLICO EM TETO, UMA DEMÃO. AF_06/2014</t>
  </si>
  <si>
    <t xml:space="preserve"> 88482 </t>
  </si>
  <si>
    <t>APLICAÇÃO DE FUNDO SELADOR LÁTEX PVA EM TETO, UMA DEMÃO. AF_06/2014</t>
  </si>
  <si>
    <t xml:space="preserve"> DO11007 </t>
  </si>
  <si>
    <t xml:space="preserve"> 40905 </t>
  </si>
  <si>
    <t>VERNIZ SINTETICO EM MADEIRA, DUAS DEMAOS</t>
  </si>
  <si>
    <t xml:space="preserve"> 84665 </t>
  </si>
  <si>
    <t>PINTURA ACRILICA PARA SINALIZAÇÃO HORIZONTAL EM PISO CIMENTADO</t>
  </si>
  <si>
    <t xml:space="preserve"> 79498/001 </t>
  </si>
  <si>
    <t>PINTURA A OLEO BRILHANTE SOBRE SUPERFICIE METALICA, UMA DEMAO INCLUSO UMA DEMAO DE FUNDO ANTICORROSIVO</t>
  </si>
  <si>
    <t xml:space="preserve"> 15 </t>
  </si>
  <si>
    <t>DIVERSOS</t>
  </si>
  <si>
    <t xml:space="preserve"> DO16049 </t>
  </si>
  <si>
    <t xml:space="preserve"> DO16048 </t>
  </si>
  <si>
    <t xml:space="preserve"> 9537 </t>
  </si>
  <si>
    <t>LIMPEZA FINAL DA OBRA</t>
  </si>
  <si>
    <t xml:space="preserve"> DO16034 </t>
  </si>
  <si>
    <t xml:space="preserve"> DO16042 </t>
  </si>
  <si>
    <t>TUBO DE F.G. 3,5" P/ SUSTENT TELA DE ALAMBRADO EXCL BASE-MONTANTE</t>
  </si>
  <si>
    <t xml:space="preserve"> DO16045 </t>
  </si>
  <si>
    <t xml:space="preserve"> DO16026 </t>
  </si>
  <si>
    <t>cj</t>
  </si>
  <si>
    <t xml:space="preserve"> DO16036 </t>
  </si>
  <si>
    <t xml:space="preserve"> DO16037 </t>
  </si>
  <si>
    <t xml:space="preserve"> 88630 </t>
  </si>
  <si>
    <t>ARGAMASSA TRAÇO 1:4 (CIMENTO E AREIA MÉDIA), PREPARO MECÂNICO COM BETONEIRA 400 L. AF_08/2014</t>
  </si>
  <si>
    <t xml:space="preserve"> DO16052 </t>
  </si>
  <si>
    <t xml:space="preserve"> DO16050 </t>
  </si>
  <si>
    <t xml:space="preserve"> DO16051 </t>
  </si>
  <si>
    <t>FORNECIMENTO E COLOCAÇÃO DE CANTONEIRA EM AÇO SAC (3"X3"X5/16")</t>
  </si>
  <si>
    <t>Total sem BDI</t>
  </si>
  <si>
    <t>Total do BDI</t>
  </si>
  <si>
    <t>Total Geral</t>
  </si>
  <si>
    <t>UNIVERSIDADE FEDERAL DA PARAÍBA - UFPB</t>
  </si>
  <si>
    <t>LOCAL: PRAPE – CAMPUS I</t>
  </si>
  <si>
    <t>PROCESSO: 23074.015873/2017-13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</si>
  <si>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</si>
  <si>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</si>
  <si>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</si>
  <si>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</si>
  <si>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</si>
  <si>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</si>
  <si>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</si>
  <si>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</si>
  <si>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</si>
  <si>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</si>
  <si>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</si>
  <si>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Porcentagem</t>
  </si>
  <si>
    <t>1,92%</t>
  </si>
  <si>
    <t>4,38%</t>
  </si>
  <si>
    <t>6,38%</t>
  </si>
  <si>
    <t>13,62%</t>
  </si>
  <si>
    <t>15,74%</t>
  </si>
  <si>
    <t>29,13%</t>
  </si>
  <si>
    <t>14,29%</t>
  </si>
  <si>
    <t>5,36%</t>
  </si>
  <si>
    <t>3,83%</t>
  </si>
  <si>
    <t>Custo</t>
  </si>
  <si>
    <t>Porcentagem Acumulado</t>
  </si>
  <si>
    <t>6,3%</t>
  </si>
  <si>
    <t>12,68%</t>
  </si>
  <si>
    <t>26,3%</t>
  </si>
  <si>
    <t>42,04%</t>
  </si>
  <si>
    <t>71,16%</t>
  </si>
  <si>
    <t>85,45%</t>
  </si>
  <si>
    <t>90,81%</t>
  </si>
  <si>
    <t>96,17%</t>
  </si>
  <si>
    <t>100,0%</t>
  </si>
  <si>
    <t>Custo Acumulado</t>
  </si>
  <si>
    <t xml:space="preserve">Composição do BDI no termo do Acórdão 2622/2013  do TCU </t>
  </si>
  <si>
    <t>COMPOSIÇÃO DO BDI PARA SERVIÇOS</t>
  </si>
  <si>
    <t>1.1</t>
  </si>
  <si>
    <t>Seguro(S)+Garantia (G)</t>
  </si>
  <si>
    <t>1.2</t>
  </si>
  <si>
    <t>Risco (R.)</t>
  </si>
  <si>
    <t>1.3</t>
  </si>
  <si>
    <t>Despesas financeiras (DF)</t>
  </si>
  <si>
    <t>1.4</t>
  </si>
  <si>
    <t>Administração Central (AC)</t>
  </si>
  <si>
    <t>1.5</t>
  </si>
  <si>
    <t>Lucro (L)</t>
  </si>
  <si>
    <t>1.6</t>
  </si>
  <si>
    <t>Tributos (T) + (CPRB DE 4,5%)</t>
  </si>
  <si>
    <t>TAXA DE BDI (%) ADOTADA</t>
  </si>
  <si>
    <t>ANEXO VII - PLANILHA DE PREÇOS</t>
  </si>
  <si>
    <t>SINAPI – 05/2019 - PB</t>
  </si>
  <si>
    <t>CARIMBO</t>
  </si>
  <si>
    <t>______________________________
Diego Meira de Lacerda
Engenheiro Civil</t>
  </si>
  <si>
    <t>Diego Meira de Lacerda
Engenheiro Civil</t>
  </si>
  <si>
    <t xml:space="preserve">                                            </t>
  </si>
  <si>
    <t xml:space="preserve"> CRONOGRAMA FÍSICO-FINANCEIRO</t>
  </si>
  <si>
    <t>LOCAÇÃO DE CONTAINER - ESCRITÓRIO COM BANHEIRO - 6,20 X 2,20M</t>
  </si>
  <si>
    <t>DEMOLIÇÃO DE PAVIMENTAÇÃO EM PARALELEPÍPEDO OU PRÉ-MOLDADOS DE CONCRETO C/ REAPROVEITAMENTO</t>
  </si>
  <si>
    <t>DEMOLIÇÃO MANUAL DE PISO EM CONCRETO SIMPLES E/OU CIMENTADO</t>
  </si>
  <si>
    <t>DEMOLIÇÃO DE MEIO-FIO GRANÍTICO OU PRE-MOLDADO</t>
  </si>
  <si>
    <t>REMOÇÃO E REPOSIÇÃO DE POSTE DE FERRO GALVANIZADO SIMPLES (6.00 A 10.00 M)</t>
  </si>
  <si>
    <t>LAJE PRÉ-FABRICADA COMUM PARA PISO OU COBERTURA, INCLUSIVE ESCORAMENTO EM MADEIRA E CAPEAMENTO 4CM</t>
  </si>
  <si>
    <t>BATE-RODA EM CONCRETO PRÉ-MOLDADO</t>
  </si>
  <si>
    <t>ALVENARIA DE TIJOLO FURADO 1/2 VEZ - 9 X 19 X 19 - ARG. (1CALH:4ARML+100KG DE CI/M3)</t>
  </si>
  <si>
    <t>RUFO EM CHAPA AÇO GALVANIZADO Nº24 COM DESENVOLVIMENTO 16CM</t>
  </si>
  <si>
    <t>IMPERMEABILIZAÇÃO C/ MANTA ASFÁLTICA ALUMINIZADA 3MM, ESTRUTURADA COM NÃO-TECIDO DE POLIÉSTER, INCLUSIVE APLICAÇÃO DE 1 DEMÃO DE PRIMER</t>
  </si>
  <si>
    <t>CHAPISCO EM TETO, E=5MM, COM ARGAMASSA TRAÇO T1 - 1:3 (CIMENTO / AREIA) - REVISASA 08/2015</t>
  </si>
  <si>
    <t>REVESTIMENTO CERÂMICO PARA PISO OU PAREDE, 45 X 45 CM, ELIANE, LINHA CARGO PLUS BONE OU SIMILAR, APLICADO COM ARGAMASSA INDUSTRIALIZADA AC-II, REJUNTADO, EXCLUSIVE REGULARIZAÇÃO DE BASE OU EMBOÇO</t>
  </si>
  <si>
    <t>RODAPÉ CERÂMICO, 5 X 15 CM, LINHA BRICK BEGE, PORTOBELLO OU SIMILAR, APLICADO COM ARGAMASSA INDUSTRIALIZADA AC-II, REJUNTADO, EXCLUSIVE REGULARIZAÇÃO DE BASE OU EMBOÇO</t>
  </si>
  <si>
    <t>PEITORIL EM GRANITO, H=20CM, E=2CM</t>
  </si>
  <si>
    <t>BANCADA EM GRANITO VERDE UBATUBA, E = 2CM</t>
  </si>
  <si>
    <t>REVESTIMENTO PARA PISO OU PAREDE EM GRANITO VERDE UBATUBA, E=2CM, APLICADO COM ARGAMASSA INDUSTRIALIZADA AC-II, REJUNTADO, EXCLUSIVE EMBOÇO</t>
  </si>
  <si>
    <t>ENCERAMENTO DE PISO DE ALTA RESISTÊNCIA</t>
  </si>
  <si>
    <t>PISO PODOTÁTIL DIRECIONAL E/OU ALERTA, DE CONCRETO, COLORIDO, P/DEFICIENTES VISUAIS, DIMENSÕES 25X25CM, APLICADO COM ARGAMASSA INDUSTRIALIZADA AC-II, REJUNTADO, EXCLUSIVE REGULARIZAÇÃO DE BASE</t>
  </si>
  <si>
    <t>JANELA EM ALUMÍNIO, COR N/P/B, TIPO MOLDURA-VIDRO, DE CORRER, EXCLUSIVE VIDRO</t>
  </si>
  <si>
    <t>PORTÃO EM ALUMÍNIO, COR N/B/P, EM PERFÍS BÚZIO QUADRADO OU LAMBRIL, COMPLETO INCLUSIVE RODÍZIOS, PERFÍS E FECHADURA</t>
  </si>
  <si>
    <t>COBOGO DE CIMENTO (ELEMENTO VAZADO, CIRCULAR), 30 X 30 X 5CM, ASSENTADO COM ARGAMASSA DE CIMENTO E AREIA</t>
  </si>
  <si>
    <t>ADAPTADOR DE PVC RÍGIDO SOLDÁVEL CURTO C/ BOLSA E ROSCA P/ REGISTRO DIÂM = 20MM X 1/2"</t>
  </si>
  <si>
    <t>JOELHO 90º PVC RÍGIDO SOLDÁVEL C/BUCHA DE LATÃO, D= 20MM X 1/2"</t>
  </si>
  <si>
    <t>REGISTRO GAVETA C/ CANOPLA CROMADA, D=20MM (3/4") - REF.1509 DECA OU SIMILAR</t>
  </si>
  <si>
    <t>JUNÇÃO SIMPLES EM PVC RÍGIDO C/ ANÉIS, PARA ESGOTO PRIMÁRIO, DIÂM =100 X 50MM</t>
  </si>
  <si>
    <t>TUBO PVC RÍGIDO SOLDÁVEL PONTA E BOLSA P/ ESGOTO PREDIAL, D = 40 MM</t>
  </si>
  <si>
    <t>LAVATÓRIO LOUÇA, COM COLUNA SUSPENSA, C/ SIFÃO CROMADO, VÁLVULA CROMADA, ENGATE CROMADO, EXCLUSIVE TORNEIRA</t>
  </si>
  <si>
    <t>CAIXA DE PASSAGEM PVC, 4" X 4" CM, EMBUTIR, P/ELETRODUTO</t>
  </si>
  <si>
    <t>INTERRUPTOR 01 SEÇÃO, COM CAIXA PVC 4" X 2", APARENTE</t>
  </si>
  <si>
    <t>INTERRUPTOR "SISTEMA X" 02 SEÇÕES, C/PLACA, INCLUSO CAIXA "SISTEMA X", APARENTE</t>
  </si>
  <si>
    <t>TOMADA PARA USO GERAL, 2P + T, ABNT, DE SOBREPOR, 10 A, COM CAIXA, "SISTEMA X".</t>
  </si>
  <si>
    <t>INTERRUPTOR DIFERENCIAL RESIDUAL (D.R.) BIPOLAR DE 25A-30MA</t>
  </si>
  <si>
    <t>ELETRODUTO PVC SOLDÁVEL RÍGIDO DIÂMETRO 20 MM (1/2") INCLUSIVE CONEXÕES</t>
  </si>
  <si>
    <t>ELETRODUTO PVC SOLDÁVEL RÍGIDO DIÂMETRO 25 MM (3/4") INCLUSIVE CONEXÕES</t>
  </si>
  <si>
    <t>ELETRODUTO PVC SOLDÁVEL RÍGIDO DIÂMETRO 32 MM (1") INCLUSIVE CONEXÕES</t>
  </si>
  <si>
    <t>LUMINÁRIA LED RETANGULAR DE SOBREPOR COM DIFUSOR EM ACRÍLICO TRANSLÚCIDO, 4000 K, FLUXO LUMINOSO DE 3317 A 3700 LM, POTÊNCIA DE 31 A 37 W</t>
  </si>
  <si>
    <t>QUADRO DE DISTRIBUIÇÃO DE SOBREPOR, EM RESINA TERMOPLÁSTICA, PARA ATÉ 08 DISJUNTORES, SEM BARRAMENTO, PADRÃO DIN, EXCLUSIVE DISJUNTORES</t>
  </si>
  <si>
    <t>FORNECIMENTO E LANÇAMENTO DE CABO UTP 4 PARES CAT 6</t>
  </si>
  <si>
    <t>CABO TELEFÔNICO FE -100</t>
  </si>
  <si>
    <t>FECHADURA ELÉTRICA DE SOBREPOR PARA PORTA OU PORTÃO COM PESO ATÉ 400 KG</t>
  </si>
  <si>
    <t>PINTURA DE PROTEÇÃO DE SUPERFÍCIES DE MADEIRA, 2 DEMÃOS, VERNIZ POLISTEN - STAIN, AÇÃO FUNGICIDA E INSETICIDA, COR TRANSPARENTE, SAYERLACK OU SIMILAR</t>
  </si>
  <si>
    <t>CORRIMÃO DUPLO EM TUBO DE AÇO INOXIDÁVEL ESCOVADO, COM DIÂMETRO DE 1 1/2" E MONTANTES COM DIÂMETRO DE 2"</t>
  </si>
  <si>
    <t>VIGA DE MADEIRA MACIÇA 10'' X 4''</t>
  </si>
  <si>
    <t>GRAMA ESMERALDA EM PLACAS, FORNECIMENTO E PLANTIO</t>
  </si>
  <si>
    <t>GRADIL COM BITOLA 1/2"(25,4MM) ESPAÇADO A CADA 11 CM, COM PONTEIRA. E 3 BARRAS CHATAS DE 3/16" X 1". SEM PINTURA.</t>
  </si>
  <si>
    <t>PORTEIRO ELETRÔNICO COM UM INTERFONE</t>
  </si>
  <si>
    <t>CANTONEIRA DE AÇO "L" ABAS IGUAIS - 2" X 2" X 1/4" (4,74 KG/M)</t>
  </si>
  <si>
    <t>CANTONEIRA DE AÇO "L" ABAS IGUAIS - 2.1/2" X 2.1/2" X 3/16" (4,57 KG/M)</t>
  </si>
  <si>
    <t>FORNECIMENTO E ASSENTAMENTO DE RIPÃO MASSARANDUBA 5 X 3 CM</t>
  </si>
  <si>
    <t>CHUMBADOR P/CANTONEIRA D = 3/8" E PARAFUSO ZINCADO, SEXTAVADO, COM ROSCA SOBERBA, DIAMETRO 3/8", COMPRIMENTO 80 MM</t>
  </si>
  <si>
    <t>Planilha Orçamentária Desonerada (Estimativa)</t>
  </si>
  <si>
    <t>PRÓPRIOS</t>
  </si>
  <si>
    <t>Passeio</t>
  </si>
  <si>
    <t>Custo por m²</t>
  </si>
  <si>
    <t>(A)</t>
  </si>
  <si>
    <t>(B)</t>
  </si>
  <si>
    <t>(C = A/B)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</si>
</sst>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#,##0.00#####"/>
    <numFmt numFmtId="165" formatCode="&quot;R$ &quot;#,##0.00"/>
    <numFmt numFmtId="166" formatCode="&quot;R$ &quot;#,##0.0000"/>
  </numFmts>
  <fonts count="24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1"/>
      <charset val="1"/>
    </font>
    <font>
      <sz val="11"/>
      <name val="Arial"/>
      <family val="1"/>
      <charset val="1"/>
    </font>
    <font>
      <b/>
      <sz val="9"/>
      <color rgb="FF000000"/>
      <name val="Calibri"/>
      <family val="2"/>
      <charset val="1"/>
    </font>
    <font>
      <b/>
      <sz val="10"/>
      <color rgb="FF000000"/>
      <name val="Arial"/>
      <family val="1"/>
      <charset val="1"/>
    </font>
    <font>
      <b/>
      <sz val="10"/>
      <name val="Arial"/>
      <family val="1"/>
      <charset val="1"/>
    </font>
    <font>
      <b/>
      <sz val="8"/>
      <color rgb="FF000000"/>
      <name val="Calibri"/>
      <family val="2"/>
      <charset val="1"/>
    </font>
    <font>
      <b/>
      <sz val="10"/>
      <name val="Arial"/>
      <family val="2"/>
      <charset val="1"/>
    </font>
    <font>
      <sz val="8"/>
      <name val="Times New Roman"/>
      <family val="1"/>
      <charset val="1"/>
    </font>
    <font>
      <b/>
      <sz val="12"/>
      <name val="Tahoma"/>
      <family val="2"/>
      <charset val="1"/>
    </font>
    <font>
      <b/>
      <sz val="9"/>
      <name val="Tahoma"/>
      <family val="2"/>
      <charset val="1"/>
    </font>
    <font>
      <sz val="10"/>
      <name val="Arial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1"/>
      <color rgb="FF000000"/>
      <name val="Calibri"/>
      <family val="2"/>
      <charset val="1"/>
    </font>
    <font>
      <sz val="10"/>
      <name val="Tahoma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FEFEF"/>
      </patternFill>
    </fill>
    <fill>
      <patternFill patternType="solid">
        <fgColor rgb="FFCCCCCC"/>
        <bgColor rgb="FFD6D6D6"/>
      </patternFill>
    </fill>
    <fill>
      <patternFill patternType="solid">
        <fgColor rgb="FFD9D9D9"/>
        <bgColor rgb="FFD6D6D6"/>
      </patternFill>
    </fill>
    <fill>
      <patternFill patternType="solid">
        <fgColor rgb="FFD8ECF6"/>
        <bgColor rgb="FFDFF0D8"/>
      </patternFill>
    </fill>
    <fill>
      <patternFill patternType="solid">
        <fgColor rgb="FFCCCCCC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6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right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0" xfId="0" applyFont="1" applyBorder="1" applyAlignment="1">
      <alignment horizontal="right" vertical="center"/>
    </xf>
    <xf numFmtId="10" fontId="2" fillId="0" borderId="21" xfId="0" applyNumberFormat="1" applyFont="1" applyBorder="1" applyAlignment="1">
      <alignment horizontal="left" vertical="center"/>
    </xf>
    <xf numFmtId="0" fontId="8" fillId="5" borderId="8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/>
    </xf>
    <xf numFmtId="0" fontId="8" fillId="5" borderId="0" xfId="0" applyFont="1" applyFill="1" applyBorder="1" applyAlignment="1">
      <alignment horizontal="right" vertical="center" wrapText="1"/>
    </xf>
    <xf numFmtId="10" fontId="5" fillId="5" borderId="9" xfId="0" applyNumberFormat="1" applyFont="1" applyFill="1" applyBorder="1" applyAlignment="1">
      <alignment horizontal="right" vertical="center" wrapText="1"/>
    </xf>
    <xf numFmtId="43" fontId="5" fillId="5" borderId="9" xfId="2" applyFont="1" applyFill="1" applyBorder="1" applyAlignment="1">
      <alignment horizontal="right" vertical="center" wrapText="1"/>
    </xf>
    <xf numFmtId="43" fontId="5" fillId="5" borderId="0" xfId="2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left" vertical="center" wrapText="1"/>
    </xf>
    <xf numFmtId="43" fontId="9" fillId="2" borderId="23" xfId="0" applyNumberFormat="1" applyFont="1" applyFill="1" applyBorder="1" applyAlignment="1">
      <alignment horizontal="right" vertical="center" wrapText="1"/>
    </xf>
    <xf numFmtId="43" fontId="9" fillId="2" borderId="24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43" fontId="9" fillId="2" borderId="22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vertical="center" wrapText="1"/>
    </xf>
    <xf numFmtId="0" fontId="7" fillId="2" borderId="30" xfId="0" applyFont="1" applyFill="1" applyBorder="1" applyAlignment="1">
      <alignment horizontal="right" vertical="center" wrapText="1"/>
    </xf>
    <xf numFmtId="0" fontId="7" fillId="2" borderId="25" xfId="0" applyFont="1" applyFill="1" applyBorder="1" applyAlignment="1">
      <alignment horizontal="right" vertical="center" wrapText="1"/>
    </xf>
    <xf numFmtId="0" fontId="7" fillId="0" borderId="25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2" fillId="2" borderId="31" xfId="0" applyFont="1" applyFill="1" applyBorder="1" applyAlignment="1">
      <alignment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vertical="center" wrapText="1"/>
    </xf>
    <xf numFmtId="0" fontId="2" fillId="2" borderId="4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10" fontId="3" fillId="2" borderId="19" xfId="0" applyNumberFormat="1" applyFont="1" applyFill="1" applyBorder="1" applyAlignment="1">
      <alignment horizontal="center" vertical="center"/>
    </xf>
    <xf numFmtId="10" fontId="20" fillId="0" borderId="16" xfId="0" applyNumberFormat="1" applyFont="1" applyBorder="1" applyAlignment="1">
      <alignment horizontal="center" vertical="center"/>
    </xf>
    <xf numFmtId="10" fontId="21" fillId="0" borderId="16" xfId="0" applyNumberFormat="1" applyFont="1" applyBorder="1" applyAlignment="1">
      <alignment horizontal="center" vertical="center"/>
    </xf>
    <xf numFmtId="0" fontId="3" fillId="3" borderId="47" xfId="0" applyFont="1" applyFill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3" fillId="3" borderId="48" xfId="0" applyFont="1" applyFill="1" applyBorder="1" applyAlignment="1">
      <alignment vertical="center" wrapText="1"/>
    </xf>
    <xf numFmtId="0" fontId="4" fillId="0" borderId="48" xfId="0" applyFont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43" fontId="2" fillId="2" borderId="0" xfId="2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left" vertical="center" wrapText="1"/>
    </xf>
    <xf numFmtId="165" fontId="23" fillId="2" borderId="0" xfId="0" applyNumberFormat="1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4" fontId="8" fillId="5" borderId="27" xfId="0" applyNumberFormat="1" applyFont="1" applyFill="1" applyBorder="1" applyAlignment="1">
      <alignment horizontal="right" vertical="center" wrapText="1"/>
    </xf>
    <xf numFmtId="4" fontId="8" fillId="5" borderId="28" xfId="0" applyNumberFormat="1" applyFont="1" applyFill="1" applyBorder="1" applyAlignment="1">
      <alignment horizontal="right" vertical="center" wrapText="1"/>
    </xf>
    <xf numFmtId="4" fontId="8" fillId="5" borderId="29" xfId="0" applyNumberFormat="1" applyFont="1" applyFill="1" applyBorder="1" applyAlignment="1">
      <alignment horizontal="right" vertical="center" wrapText="1"/>
    </xf>
    <xf numFmtId="4" fontId="8" fillId="5" borderId="0" xfId="0" applyNumberFormat="1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left" vertical="center" wrapText="1"/>
    </xf>
    <xf numFmtId="0" fontId="8" fillId="5" borderId="28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14" fillId="2" borderId="43" xfId="0" applyFont="1" applyFill="1" applyBorder="1" applyAlignment="1">
      <alignment horizontal="left" vertical="center" wrapText="1"/>
    </xf>
    <xf numFmtId="0" fontId="14" fillId="2" borderId="4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14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 applyProtection="1">
      <alignment horizontal="center" vertical="center"/>
      <protection locked="0"/>
    </xf>
    <xf numFmtId="0" fontId="13" fillId="2" borderId="4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46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</cellXfs>
  <cellStyles count="4">
    <cellStyle name="Normal" xfId="0" builtinId="0"/>
    <cellStyle name="Separador de milhares" xfId="2" builtinId="3"/>
    <cellStyle name="Texto Explicativo" xfId="1" builtinId="53" customBuiltin="1"/>
    <cellStyle name="Vírgula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FEFEF"/>
      <rgbColor rgb="FFD8ECF6"/>
      <rgbColor rgb="FF660066"/>
      <rgbColor rgb="FFFF8080"/>
      <rgbColor rgb="FF0066CC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55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238050</xdr:rowOff>
    </xdr:from>
    <xdr:to>
      <xdr:col>1</xdr:col>
      <xdr:colOff>1322160</xdr:colOff>
      <xdr:row>5</xdr:row>
      <xdr:rowOff>253531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95250" y="238050"/>
          <a:ext cx="1874610" cy="13966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162570</xdr:colOff>
      <xdr:row>0</xdr:row>
      <xdr:rowOff>29054</xdr:rowOff>
    </xdr:from>
    <xdr:to>
      <xdr:col>1</xdr:col>
      <xdr:colOff>1400175</xdr:colOff>
      <xdr:row>5</xdr:row>
      <xdr:rowOff>161924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743595" y="29054"/>
          <a:ext cx="1237605" cy="103774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570960</xdr:colOff>
      <xdr:row>43</xdr:row>
      <xdr:rowOff>56490</xdr:rowOff>
    </xdr:to>
    <xdr:sp macro="" textlink="">
      <xdr:nvSpPr>
        <xdr:cNvPr id="3" name="CustomShape 1" hidden="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0" y="0"/>
          <a:ext cx="10042920" cy="9559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570960</xdr:colOff>
      <xdr:row>43</xdr:row>
      <xdr:rowOff>56490</xdr:rowOff>
    </xdr:to>
    <xdr:sp macro="" textlink="">
      <xdr:nvSpPr>
        <xdr:cNvPr id="4" name="CustomShape 1" hidden="1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/>
      </xdr:nvSpPr>
      <xdr:spPr>
        <a:xfrm>
          <a:off x="0" y="0"/>
          <a:ext cx="10042920" cy="9559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571500</xdr:colOff>
      <xdr:row>50</xdr:row>
      <xdr:rowOff>38100</xdr:rowOff>
    </xdr:to>
    <xdr:sp macro="" textlink="">
      <xdr:nvSpPr>
        <xdr:cNvPr id="4100" name="shapetype_202" hidden="1">
          <a:extLst>
            <a:ext uri="{FF2B5EF4-FFF2-40B4-BE49-F238E27FC236}">
              <a16:creationId xmlns="" xmlns:a16="http://schemas.microsoft.com/office/drawing/2014/main" id="{00000000-0008-0000-0300-000004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571500</xdr:colOff>
      <xdr:row>50</xdr:row>
      <xdr:rowOff>38100</xdr:rowOff>
    </xdr:to>
    <xdr:sp macro="" textlink="">
      <xdr:nvSpPr>
        <xdr:cNvPr id="4098" name="shapetype_202" hidden="1">
          <a:extLst>
            <a:ext uri="{FF2B5EF4-FFF2-40B4-BE49-F238E27FC236}">
              <a16:creationId xmlns="" xmlns:a16="http://schemas.microsoft.com/office/drawing/2014/main" id="{00000000-0008-0000-0300-000002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19050</xdr:colOff>
      <xdr:row>58</xdr:row>
      <xdr:rowOff>114120</xdr:rowOff>
    </xdr:to>
    <xdr:pic>
      <xdr:nvPicPr>
        <xdr:cNvPr id="5" name="Figura 1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0" y="0"/>
          <a:ext cx="5248275" cy="11163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13"/>
  <sheetViews>
    <sheetView tabSelected="1" view="pageBreakPreview" topLeftCell="A202" zoomScaleNormal="100" zoomScaleSheetLayoutView="100" workbookViewId="0">
      <selection activeCell="F217" sqref="F217"/>
    </sheetView>
  </sheetViews>
  <sheetFormatPr defaultRowHeight="15"/>
  <cols>
    <col min="1" max="1" width="9.7109375" style="24" customWidth="1"/>
    <col min="2" max="2" width="21.7109375" style="5" customWidth="1"/>
    <col min="3" max="3" width="9.7109375" style="5" customWidth="1"/>
    <col min="4" max="4" width="58.5703125" style="5" customWidth="1"/>
    <col min="5" max="5" width="5.85546875" style="5" customWidth="1"/>
    <col min="6" max="7" width="13.7109375" style="5" customWidth="1"/>
    <col min="8" max="8" width="14.7109375" style="5" bestFit="1" customWidth="1"/>
    <col min="9" max="9" width="15.5703125" style="5" customWidth="1"/>
    <col min="10" max="1023" width="9.140625" style="5" customWidth="1"/>
    <col min="1024" max="1025" width="9.140625" style="6" customWidth="1"/>
    <col min="1026" max="16384" width="9.140625" style="6"/>
  </cols>
  <sheetData>
    <row r="1" spans="1:1024" ht="21.95" customHeight="1">
      <c r="A1" s="3"/>
      <c r="B1" s="4"/>
      <c r="C1" s="82" t="s">
        <v>0</v>
      </c>
      <c r="D1" s="83"/>
      <c r="E1" s="83"/>
      <c r="F1" s="83"/>
      <c r="G1" s="84"/>
      <c r="H1" s="91" t="s">
        <v>429</v>
      </c>
      <c r="I1" s="92"/>
    </row>
    <row r="2" spans="1:1024" ht="21.95" customHeight="1">
      <c r="A2" s="7"/>
      <c r="B2" s="1"/>
      <c r="C2" s="85" t="s">
        <v>2</v>
      </c>
      <c r="D2" s="86"/>
      <c r="E2" s="86"/>
      <c r="F2" s="86"/>
      <c r="G2" s="87"/>
      <c r="H2" s="93"/>
      <c r="I2" s="94"/>
    </row>
    <row r="3" spans="1:1024" ht="21.95" customHeight="1">
      <c r="A3" s="7"/>
      <c r="B3" s="1"/>
      <c r="C3" s="88" t="s">
        <v>3</v>
      </c>
      <c r="D3" s="89"/>
      <c r="E3" s="89"/>
      <c r="F3" s="89"/>
      <c r="G3" s="90"/>
      <c r="H3" s="93"/>
      <c r="I3" s="94"/>
    </row>
    <row r="4" spans="1:1024" ht="21.95" customHeight="1">
      <c r="A4" s="7"/>
      <c r="B4" s="1"/>
      <c r="C4" s="106" t="s">
        <v>4</v>
      </c>
      <c r="D4" s="108"/>
      <c r="E4" s="100" t="s">
        <v>1</v>
      </c>
      <c r="F4" s="101"/>
      <c r="G4" s="102"/>
      <c r="H4" s="93"/>
      <c r="I4" s="94"/>
    </row>
    <row r="5" spans="1:1024" ht="21.95" customHeight="1">
      <c r="A5" s="7"/>
      <c r="B5" s="1"/>
      <c r="C5" s="106" t="s">
        <v>7</v>
      </c>
      <c r="D5" s="107"/>
      <c r="E5" s="103" t="s">
        <v>428</v>
      </c>
      <c r="F5" s="104"/>
      <c r="G5" s="105"/>
      <c r="H5" s="95"/>
      <c r="I5" s="94"/>
    </row>
    <row r="6" spans="1:1024" ht="21.95" customHeight="1">
      <c r="A6" s="8"/>
      <c r="B6" s="9"/>
      <c r="C6" s="96" t="s">
        <v>427</v>
      </c>
      <c r="D6" s="97"/>
      <c r="E6" s="106" t="s">
        <v>485</v>
      </c>
      <c r="F6" s="107"/>
      <c r="G6" s="108"/>
      <c r="H6" s="95"/>
      <c r="I6" s="94"/>
    </row>
    <row r="7" spans="1:1024" ht="21.95" customHeight="1">
      <c r="A7" s="7"/>
      <c r="B7" s="1"/>
      <c r="C7" s="98" t="s">
        <v>8</v>
      </c>
      <c r="D7" s="99"/>
      <c r="E7" s="109" t="s">
        <v>5</v>
      </c>
      <c r="F7" s="110"/>
      <c r="G7" s="110"/>
      <c r="H7" s="26" t="s">
        <v>6</v>
      </c>
      <c r="I7" s="27">
        <v>0.29070000000000001</v>
      </c>
    </row>
    <row r="8" spans="1:1024" ht="24" customHeight="1">
      <c r="A8" s="80" t="s">
        <v>484</v>
      </c>
      <c r="B8" s="80"/>
      <c r="C8" s="80"/>
      <c r="D8" s="80"/>
      <c r="E8" s="81"/>
      <c r="F8" s="81"/>
      <c r="G8" s="81"/>
      <c r="H8" s="81"/>
      <c r="I8" s="81"/>
    </row>
    <row r="9" spans="1:1024" s="10" customFormat="1" ht="30">
      <c r="A9" s="2" t="s">
        <v>9</v>
      </c>
      <c r="B9" s="2" t="s">
        <v>10</v>
      </c>
      <c r="C9" s="2" t="s">
        <v>11</v>
      </c>
      <c r="D9" s="67" t="s">
        <v>12</v>
      </c>
      <c r="E9" s="2" t="s">
        <v>13</v>
      </c>
      <c r="F9" s="2" t="s">
        <v>14</v>
      </c>
      <c r="G9" s="2" t="s">
        <v>15</v>
      </c>
      <c r="H9" s="2" t="s">
        <v>16</v>
      </c>
      <c r="I9" s="2" t="s">
        <v>17</v>
      </c>
      <c r="AMI9" s="5"/>
      <c r="AMJ9" s="6"/>
    </row>
    <row r="10" spans="1:1024" s="14" customFormat="1">
      <c r="A10" s="22" t="s">
        <v>18</v>
      </c>
      <c r="B10" s="11"/>
      <c r="C10" s="63"/>
      <c r="D10" s="68" t="s">
        <v>19</v>
      </c>
      <c r="E10" s="65"/>
      <c r="F10" s="12"/>
      <c r="G10" s="13"/>
      <c r="H10" s="13"/>
      <c r="I10" s="13">
        <f>SUM(I11:I17)</f>
        <v>14819.58</v>
      </c>
      <c r="AMJ10" s="6"/>
    </row>
    <row r="11" spans="1:1024">
      <c r="A11" s="16">
        <v>1</v>
      </c>
      <c r="B11" s="15" t="s">
        <v>20</v>
      </c>
      <c r="C11" s="64" t="s">
        <v>21</v>
      </c>
      <c r="D11" s="69" t="s">
        <v>22</v>
      </c>
      <c r="E11" s="66" t="s">
        <v>23</v>
      </c>
      <c r="F11" s="17">
        <v>3</v>
      </c>
      <c r="G11" s="18">
        <v>326.16000000000003</v>
      </c>
      <c r="H11" s="18">
        <f>ROUND(G11*(1+$I$7),2)</f>
        <v>420.97</v>
      </c>
      <c r="I11" s="18">
        <f>ROUND(F11*H11,2)</f>
        <v>1262.9100000000001</v>
      </c>
    </row>
    <row r="12" spans="1:1024" ht="28.5">
      <c r="A12" s="16">
        <v>2</v>
      </c>
      <c r="B12" s="15" t="s">
        <v>24</v>
      </c>
      <c r="C12" s="64" t="s">
        <v>21</v>
      </c>
      <c r="D12" s="69" t="s">
        <v>25</v>
      </c>
      <c r="E12" s="66" t="s">
        <v>26</v>
      </c>
      <c r="F12" s="17">
        <v>3</v>
      </c>
      <c r="G12" s="18">
        <v>80.180000000000007</v>
      </c>
      <c r="H12" s="18">
        <f t="shared" ref="H12:H75" si="0">ROUND(G12*(1+$I$7),2)</f>
        <v>103.49</v>
      </c>
      <c r="I12" s="18">
        <f t="shared" ref="I12:I17" si="1">ROUND(F12*H12,2)</f>
        <v>310.47000000000003</v>
      </c>
    </row>
    <row r="13" spans="1:1024" ht="28.5">
      <c r="A13" s="16">
        <v>3</v>
      </c>
      <c r="B13" s="15" t="s">
        <v>27</v>
      </c>
      <c r="C13" s="64" t="s">
        <v>21</v>
      </c>
      <c r="D13" s="69" t="s">
        <v>28</v>
      </c>
      <c r="E13" s="66" t="s">
        <v>23</v>
      </c>
      <c r="F13" s="17">
        <v>55</v>
      </c>
      <c r="G13" s="18">
        <v>7.1</v>
      </c>
      <c r="H13" s="18">
        <f t="shared" si="0"/>
        <v>9.16</v>
      </c>
      <c r="I13" s="18">
        <f t="shared" si="1"/>
        <v>503.8</v>
      </c>
    </row>
    <row r="14" spans="1:1024" ht="42.75">
      <c r="A14" s="16">
        <v>4</v>
      </c>
      <c r="B14" s="15" t="s">
        <v>29</v>
      </c>
      <c r="C14" s="64" t="s">
        <v>21</v>
      </c>
      <c r="D14" s="69" t="s">
        <v>30</v>
      </c>
      <c r="E14" s="66" t="s">
        <v>23</v>
      </c>
      <c r="F14" s="17">
        <v>70</v>
      </c>
      <c r="G14" s="18">
        <v>9.23</v>
      </c>
      <c r="H14" s="18">
        <f t="shared" si="0"/>
        <v>11.91</v>
      </c>
      <c r="I14" s="18">
        <f t="shared" si="1"/>
        <v>833.7</v>
      </c>
    </row>
    <row r="15" spans="1:1024" ht="28.5">
      <c r="A15" s="16">
        <v>5</v>
      </c>
      <c r="B15" s="15" t="s">
        <v>31</v>
      </c>
      <c r="C15" s="64" t="s">
        <v>21</v>
      </c>
      <c r="D15" s="69" t="s">
        <v>32</v>
      </c>
      <c r="E15" s="66" t="s">
        <v>23</v>
      </c>
      <c r="F15" s="17">
        <v>75</v>
      </c>
      <c r="G15" s="18">
        <v>3.08</v>
      </c>
      <c r="H15" s="18">
        <f t="shared" si="0"/>
        <v>3.98</v>
      </c>
      <c r="I15" s="18">
        <f t="shared" si="1"/>
        <v>298.5</v>
      </c>
    </row>
    <row r="16" spans="1:1024" ht="71.25">
      <c r="A16" s="16">
        <v>6</v>
      </c>
      <c r="B16" s="15" t="s">
        <v>33</v>
      </c>
      <c r="C16" s="64" t="s">
        <v>21</v>
      </c>
      <c r="D16" s="69" t="s">
        <v>34</v>
      </c>
      <c r="E16" s="66" t="s">
        <v>35</v>
      </c>
      <c r="F16" s="17">
        <v>10</v>
      </c>
      <c r="G16" s="18">
        <v>394.53</v>
      </c>
      <c r="H16" s="18">
        <f t="shared" si="0"/>
        <v>509.22</v>
      </c>
      <c r="I16" s="18">
        <f t="shared" si="1"/>
        <v>5092.2</v>
      </c>
    </row>
    <row r="17" spans="1:9" ht="28.5">
      <c r="A17" s="16">
        <v>7</v>
      </c>
      <c r="B17" s="15" t="s">
        <v>36</v>
      </c>
      <c r="C17" s="64" t="s">
        <v>37</v>
      </c>
      <c r="D17" s="69" t="s">
        <v>434</v>
      </c>
      <c r="E17" s="66" t="s">
        <v>38</v>
      </c>
      <c r="F17" s="17">
        <v>10</v>
      </c>
      <c r="G17" s="18">
        <v>505</v>
      </c>
      <c r="H17" s="18">
        <f t="shared" si="0"/>
        <v>651.79999999999995</v>
      </c>
      <c r="I17" s="18">
        <f t="shared" si="1"/>
        <v>6518</v>
      </c>
    </row>
    <row r="18" spans="1:9">
      <c r="A18" s="22" t="s">
        <v>39</v>
      </c>
      <c r="B18" s="11"/>
      <c r="C18" s="63"/>
      <c r="D18" s="68" t="s">
        <v>40</v>
      </c>
      <c r="E18" s="65"/>
      <c r="F18" s="12"/>
      <c r="G18" s="13"/>
      <c r="H18" s="13"/>
      <c r="I18" s="13">
        <f>SUM(I19)</f>
        <v>20442.95</v>
      </c>
    </row>
    <row r="19" spans="1:9" ht="60" customHeight="1">
      <c r="A19" s="16">
        <v>8</v>
      </c>
      <c r="B19" s="15" t="s">
        <v>41</v>
      </c>
      <c r="C19" s="64" t="s">
        <v>37</v>
      </c>
      <c r="D19" s="69" t="s">
        <v>42</v>
      </c>
      <c r="E19" s="66" t="s">
        <v>43</v>
      </c>
      <c r="F19" s="17">
        <v>1</v>
      </c>
      <c r="G19" s="18">
        <v>15838.65</v>
      </c>
      <c r="H19" s="18">
        <f t="shared" si="0"/>
        <v>20442.95</v>
      </c>
      <c r="I19" s="18">
        <f t="shared" ref="I19" si="2">ROUND(F19*H19,2)</f>
        <v>20442.95</v>
      </c>
    </row>
    <row r="20" spans="1:9">
      <c r="A20" s="22" t="s">
        <v>44</v>
      </c>
      <c r="B20" s="11"/>
      <c r="C20" s="63"/>
      <c r="D20" s="68" t="s">
        <v>45</v>
      </c>
      <c r="E20" s="65"/>
      <c r="F20" s="12"/>
      <c r="G20" s="13"/>
      <c r="H20" s="13"/>
      <c r="I20" s="13">
        <f>SUM(I21:I28)</f>
        <v>10770.449999999999</v>
      </c>
    </row>
    <row r="21" spans="1:9" ht="42.75">
      <c r="A21" s="16">
        <v>9</v>
      </c>
      <c r="B21" s="15" t="s">
        <v>46</v>
      </c>
      <c r="C21" s="64" t="s">
        <v>37</v>
      </c>
      <c r="D21" s="69" t="s">
        <v>435</v>
      </c>
      <c r="E21" s="66" t="s">
        <v>23</v>
      </c>
      <c r="F21" s="17">
        <v>157</v>
      </c>
      <c r="G21" s="18">
        <v>7.41</v>
      </c>
      <c r="H21" s="18">
        <f t="shared" si="0"/>
        <v>9.56</v>
      </c>
      <c r="I21" s="18">
        <f t="shared" ref="I21:I28" si="3">ROUND(F21*H21,2)</f>
        <v>1500.92</v>
      </c>
    </row>
    <row r="22" spans="1:9" ht="28.5">
      <c r="A22" s="16">
        <v>10</v>
      </c>
      <c r="B22" s="15" t="s">
        <v>47</v>
      </c>
      <c r="C22" s="64" t="s">
        <v>37</v>
      </c>
      <c r="D22" s="69" t="s">
        <v>436</v>
      </c>
      <c r="E22" s="66" t="s">
        <v>23</v>
      </c>
      <c r="F22" s="17">
        <v>203</v>
      </c>
      <c r="G22" s="18">
        <v>18.010000000000002</v>
      </c>
      <c r="H22" s="18">
        <f t="shared" si="0"/>
        <v>23.25</v>
      </c>
      <c r="I22" s="18">
        <f t="shared" si="3"/>
        <v>4719.75</v>
      </c>
    </row>
    <row r="23" spans="1:9" ht="42.75">
      <c r="A23" s="16">
        <v>11</v>
      </c>
      <c r="B23" s="15" t="s">
        <v>48</v>
      </c>
      <c r="C23" s="64" t="s">
        <v>21</v>
      </c>
      <c r="D23" s="69" t="s">
        <v>49</v>
      </c>
      <c r="E23" s="66" t="s">
        <v>50</v>
      </c>
      <c r="F23" s="17">
        <v>15</v>
      </c>
      <c r="G23" s="18">
        <v>32.1</v>
      </c>
      <c r="H23" s="18">
        <f t="shared" si="0"/>
        <v>41.43</v>
      </c>
      <c r="I23" s="18">
        <f t="shared" si="3"/>
        <v>621.45000000000005</v>
      </c>
    </row>
    <row r="24" spans="1:9" ht="28.5">
      <c r="A24" s="16">
        <v>12</v>
      </c>
      <c r="B24" s="15" t="s">
        <v>51</v>
      </c>
      <c r="C24" s="64" t="s">
        <v>37</v>
      </c>
      <c r="D24" s="69" t="s">
        <v>437</v>
      </c>
      <c r="E24" s="66" t="s">
        <v>52</v>
      </c>
      <c r="F24" s="17">
        <v>145</v>
      </c>
      <c r="G24" s="18">
        <v>6.92</v>
      </c>
      <c r="H24" s="18">
        <f t="shared" si="0"/>
        <v>8.93</v>
      </c>
      <c r="I24" s="18">
        <f t="shared" si="3"/>
        <v>1294.8499999999999</v>
      </c>
    </row>
    <row r="25" spans="1:9" ht="42.75">
      <c r="A25" s="16">
        <v>13</v>
      </c>
      <c r="B25" s="15" t="s">
        <v>53</v>
      </c>
      <c r="C25" s="64" t="s">
        <v>21</v>
      </c>
      <c r="D25" s="69" t="s">
        <v>54</v>
      </c>
      <c r="E25" s="66" t="s">
        <v>50</v>
      </c>
      <c r="F25" s="17">
        <v>1</v>
      </c>
      <c r="G25" s="18">
        <v>333.8</v>
      </c>
      <c r="H25" s="18">
        <f t="shared" si="0"/>
        <v>430.84</v>
      </c>
      <c r="I25" s="18">
        <f t="shared" si="3"/>
        <v>430.84</v>
      </c>
    </row>
    <row r="26" spans="1:9" ht="28.5">
      <c r="A26" s="16">
        <v>14</v>
      </c>
      <c r="B26" s="15" t="s">
        <v>55</v>
      </c>
      <c r="C26" s="64" t="s">
        <v>21</v>
      </c>
      <c r="D26" s="69" t="s">
        <v>56</v>
      </c>
      <c r="E26" s="66" t="s">
        <v>50</v>
      </c>
      <c r="F26" s="17">
        <v>102</v>
      </c>
      <c r="G26" s="18">
        <v>15.64</v>
      </c>
      <c r="H26" s="18">
        <f t="shared" si="0"/>
        <v>20.190000000000001</v>
      </c>
      <c r="I26" s="18">
        <f t="shared" si="3"/>
        <v>2059.38</v>
      </c>
    </row>
    <row r="27" spans="1:9">
      <c r="A27" s="16">
        <v>15</v>
      </c>
      <c r="B27" s="15" t="s">
        <v>57</v>
      </c>
      <c r="C27" s="64" t="s">
        <v>37</v>
      </c>
      <c r="D27" s="69" t="s">
        <v>58</v>
      </c>
      <c r="E27" s="66" t="s">
        <v>23</v>
      </c>
      <c r="F27" s="17">
        <v>4</v>
      </c>
      <c r="G27" s="18">
        <v>5.49</v>
      </c>
      <c r="H27" s="18">
        <f t="shared" si="0"/>
        <v>7.09</v>
      </c>
      <c r="I27" s="18">
        <f t="shared" si="3"/>
        <v>28.36</v>
      </c>
    </row>
    <row r="28" spans="1:9" ht="28.5">
      <c r="A28" s="16">
        <v>16</v>
      </c>
      <c r="B28" s="15" t="s">
        <v>59</v>
      </c>
      <c r="C28" s="64" t="s">
        <v>37</v>
      </c>
      <c r="D28" s="69" t="s">
        <v>438</v>
      </c>
      <c r="E28" s="66" t="s">
        <v>43</v>
      </c>
      <c r="F28" s="17">
        <v>2</v>
      </c>
      <c r="G28" s="18">
        <v>44.51</v>
      </c>
      <c r="H28" s="18">
        <f t="shared" si="0"/>
        <v>57.45</v>
      </c>
      <c r="I28" s="18">
        <f t="shared" si="3"/>
        <v>114.9</v>
      </c>
    </row>
    <row r="29" spans="1:9">
      <c r="A29" s="22" t="s">
        <v>60</v>
      </c>
      <c r="B29" s="11"/>
      <c r="C29" s="63"/>
      <c r="D29" s="68" t="s">
        <v>61</v>
      </c>
      <c r="E29" s="65"/>
      <c r="F29" s="12"/>
      <c r="G29" s="13"/>
      <c r="H29" s="13"/>
      <c r="I29" s="13">
        <f>SUM(I30:I33)</f>
        <v>7950.95</v>
      </c>
    </row>
    <row r="30" spans="1:9" ht="28.5">
      <c r="A30" s="16">
        <v>17</v>
      </c>
      <c r="B30" s="15" t="s">
        <v>62</v>
      </c>
      <c r="C30" s="64" t="s">
        <v>21</v>
      </c>
      <c r="D30" s="69" t="s">
        <v>63</v>
      </c>
      <c r="E30" s="66" t="s">
        <v>50</v>
      </c>
      <c r="F30" s="17">
        <v>8</v>
      </c>
      <c r="G30" s="18">
        <v>55.66</v>
      </c>
      <c r="H30" s="18">
        <f t="shared" si="0"/>
        <v>71.84</v>
      </c>
      <c r="I30" s="18">
        <f t="shared" ref="I30:I33" si="4">ROUND(F30*H30,2)</f>
        <v>574.72</v>
      </c>
    </row>
    <row r="31" spans="1:9" ht="28.5">
      <c r="A31" s="16">
        <v>18</v>
      </c>
      <c r="B31" s="15" t="s">
        <v>64</v>
      </c>
      <c r="C31" s="64" t="s">
        <v>21</v>
      </c>
      <c r="D31" s="69" t="s">
        <v>65</v>
      </c>
      <c r="E31" s="66" t="s">
        <v>50</v>
      </c>
      <c r="F31" s="17">
        <v>16</v>
      </c>
      <c r="G31" s="18">
        <v>29.62</v>
      </c>
      <c r="H31" s="18">
        <f t="shared" si="0"/>
        <v>38.229999999999997</v>
      </c>
      <c r="I31" s="18">
        <f t="shared" si="4"/>
        <v>611.67999999999995</v>
      </c>
    </row>
    <row r="32" spans="1:9" ht="28.5">
      <c r="A32" s="16">
        <v>19</v>
      </c>
      <c r="B32" s="15" t="s">
        <v>66</v>
      </c>
      <c r="C32" s="64" t="s">
        <v>21</v>
      </c>
      <c r="D32" s="69" t="s">
        <v>67</v>
      </c>
      <c r="E32" s="66" t="s">
        <v>50</v>
      </c>
      <c r="F32" s="17">
        <v>60</v>
      </c>
      <c r="G32" s="18">
        <v>48.85</v>
      </c>
      <c r="H32" s="18">
        <f t="shared" si="0"/>
        <v>63.05</v>
      </c>
      <c r="I32" s="18">
        <f t="shared" si="4"/>
        <v>3783</v>
      </c>
    </row>
    <row r="33" spans="1:9" ht="42.75">
      <c r="A33" s="16">
        <v>20</v>
      </c>
      <c r="B33" s="15" t="s">
        <v>68</v>
      </c>
      <c r="C33" s="64" t="s">
        <v>21</v>
      </c>
      <c r="D33" s="69" t="s">
        <v>69</v>
      </c>
      <c r="E33" s="66" t="s">
        <v>70</v>
      </c>
      <c r="F33" s="17">
        <v>1529</v>
      </c>
      <c r="G33" s="18">
        <v>1.51</v>
      </c>
      <c r="H33" s="18">
        <f t="shared" si="0"/>
        <v>1.95</v>
      </c>
      <c r="I33" s="18">
        <f t="shared" si="4"/>
        <v>2981.55</v>
      </c>
    </row>
    <row r="34" spans="1:9">
      <c r="A34" s="22" t="s">
        <v>71</v>
      </c>
      <c r="B34" s="11"/>
      <c r="C34" s="63"/>
      <c r="D34" s="68" t="s">
        <v>72</v>
      </c>
      <c r="E34" s="65"/>
      <c r="F34" s="12"/>
      <c r="G34" s="13"/>
      <c r="H34" s="13"/>
      <c r="I34" s="13">
        <f>SUM(I35:I46)</f>
        <v>32377.170000000002</v>
      </c>
    </row>
    <row r="35" spans="1:9" ht="28.5">
      <c r="A35" s="16">
        <v>21</v>
      </c>
      <c r="B35" s="15" t="s">
        <v>73</v>
      </c>
      <c r="C35" s="64" t="s">
        <v>21</v>
      </c>
      <c r="D35" s="69" t="s">
        <v>74</v>
      </c>
      <c r="E35" s="66" t="s">
        <v>50</v>
      </c>
      <c r="F35" s="17">
        <v>26</v>
      </c>
      <c r="G35" s="18">
        <v>318.45999999999998</v>
      </c>
      <c r="H35" s="18">
        <f t="shared" si="0"/>
        <v>411.04</v>
      </c>
      <c r="I35" s="18">
        <f t="shared" ref="I35:I46" si="5">ROUND(F35*H35,2)</f>
        <v>10687.04</v>
      </c>
    </row>
    <row r="36" spans="1:9" ht="42.75">
      <c r="A36" s="16">
        <v>22</v>
      </c>
      <c r="B36" s="15" t="s">
        <v>75</v>
      </c>
      <c r="C36" s="64" t="s">
        <v>21</v>
      </c>
      <c r="D36" s="69" t="s">
        <v>76</v>
      </c>
      <c r="E36" s="66" t="s">
        <v>23</v>
      </c>
      <c r="F36" s="17">
        <v>41</v>
      </c>
      <c r="G36" s="18">
        <v>19.14</v>
      </c>
      <c r="H36" s="18">
        <f t="shared" si="0"/>
        <v>24.7</v>
      </c>
      <c r="I36" s="18">
        <f t="shared" si="5"/>
        <v>1012.7</v>
      </c>
    </row>
    <row r="37" spans="1:9" ht="28.5">
      <c r="A37" s="16">
        <v>23</v>
      </c>
      <c r="B37" s="15" t="s">
        <v>77</v>
      </c>
      <c r="C37" s="64" t="s">
        <v>37</v>
      </c>
      <c r="D37" s="69" t="s">
        <v>78</v>
      </c>
      <c r="E37" s="66" t="s">
        <v>50</v>
      </c>
      <c r="F37" s="17">
        <v>12</v>
      </c>
      <c r="G37" s="18">
        <v>385.99</v>
      </c>
      <c r="H37" s="18">
        <f t="shared" si="0"/>
        <v>498.2</v>
      </c>
      <c r="I37" s="18">
        <f t="shared" si="5"/>
        <v>5978.4</v>
      </c>
    </row>
    <row r="38" spans="1:9" ht="42.75">
      <c r="A38" s="16">
        <v>24</v>
      </c>
      <c r="B38" s="15" t="s">
        <v>79</v>
      </c>
      <c r="C38" s="64" t="s">
        <v>21</v>
      </c>
      <c r="D38" s="69" t="s">
        <v>80</v>
      </c>
      <c r="E38" s="66" t="s">
        <v>81</v>
      </c>
      <c r="F38" s="17">
        <v>20</v>
      </c>
      <c r="G38" s="18">
        <v>10.27</v>
      </c>
      <c r="H38" s="18">
        <f t="shared" si="0"/>
        <v>13.26</v>
      </c>
      <c r="I38" s="18">
        <f t="shared" si="5"/>
        <v>265.2</v>
      </c>
    </row>
    <row r="39" spans="1:9" ht="42.75">
      <c r="A39" s="16">
        <v>25</v>
      </c>
      <c r="B39" s="15" t="s">
        <v>82</v>
      </c>
      <c r="C39" s="64" t="s">
        <v>21</v>
      </c>
      <c r="D39" s="69" t="s">
        <v>83</v>
      </c>
      <c r="E39" s="66" t="s">
        <v>81</v>
      </c>
      <c r="F39" s="17">
        <v>68</v>
      </c>
      <c r="G39" s="18">
        <v>8.7899999999999991</v>
      </c>
      <c r="H39" s="18">
        <f t="shared" si="0"/>
        <v>11.35</v>
      </c>
      <c r="I39" s="18">
        <f t="shared" si="5"/>
        <v>771.8</v>
      </c>
    </row>
    <row r="40" spans="1:9" ht="57">
      <c r="A40" s="16">
        <v>26</v>
      </c>
      <c r="B40" s="15" t="s">
        <v>84</v>
      </c>
      <c r="C40" s="64" t="s">
        <v>21</v>
      </c>
      <c r="D40" s="69" t="s">
        <v>85</v>
      </c>
      <c r="E40" s="66" t="s">
        <v>50</v>
      </c>
      <c r="F40" s="17">
        <v>1</v>
      </c>
      <c r="G40" s="18">
        <v>423.17</v>
      </c>
      <c r="H40" s="18">
        <f t="shared" si="0"/>
        <v>546.19000000000005</v>
      </c>
      <c r="I40" s="18">
        <f t="shared" si="5"/>
        <v>546.19000000000005</v>
      </c>
    </row>
    <row r="41" spans="1:9" ht="42.75">
      <c r="A41" s="16">
        <v>27</v>
      </c>
      <c r="B41" s="15" t="s">
        <v>86</v>
      </c>
      <c r="C41" s="64" t="s">
        <v>21</v>
      </c>
      <c r="D41" s="69" t="s">
        <v>87</v>
      </c>
      <c r="E41" s="66" t="s">
        <v>50</v>
      </c>
      <c r="F41" s="17">
        <v>1</v>
      </c>
      <c r="G41" s="18">
        <v>471.94</v>
      </c>
      <c r="H41" s="18">
        <f t="shared" si="0"/>
        <v>609.13</v>
      </c>
      <c r="I41" s="18">
        <f t="shared" si="5"/>
        <v>609.13</v>
      </c>
    </row>
    <row r="42" spans="1:9" ht="28.5">
      <c r="A42" s="16">
        <v>28</v>
      </c>
      <c r="B42" s="15" t="s">
        <v>88</v>
      </c>
      <c r="C42" s="64" t="s">
        <v>21</v>
      </c>
      <c r="D42" s="69" t="s">
        <v>89</v>
      </c>
      <c r="E42" s="66" t="s">
        <v>23</v>
      </c>
      <c r="F42" s="17">
        <v>100</v>
      </c>
      <c r="G42" s="18">
        <v>8.24</v>
      </c>
      <c r="H42" s="18">
        <f t="shared" si="0"/>
        <v>10.64</v>
      </c>
      <c r="I42" s="18">
        <f t="shared" si="5"/>
        <v>1064</v>
      </c>
    </row>
    <row r="43" spans="1:9" ht="42.75">
      <c r="A43" s="16">
        <v>29</v>
      </c>
      <c r="B43" s="15" t="s">
        <v>90</v>
      </c>
      <c r="C43" s="64" t="s">
        <v>21</v>
      </c>
      <c r="D43" s="69" t="s">
        <v>91</v>
      </c>
      <c r="E43" s="66" t="s">
        <v>23</v>
      </c>
      <c r="F43" s="17">
        <v>18</v>
      </c>
      <c r="G43" s="18">
        <v>97.05</v>
      </c>
      <c r="H43" s="18">
        <f t="shared" si="0"/>
        <v>125.26</v>
      </c>
      <c r="I43" s="18">
        <f t="shared" si="5"/>
        <v>2254.6799999999998</v>
      </c>
    </row>
    <row r="44" spans="1:9" ht="42.75">
      <c r="A44" s="16">
        <v>30</v>
      </c>
      <c r="B44" s="15" t="s">
        <v>92</v>
      </c>
      <c r="C44" s="64" t="s">
        <v>21</v>
      </c>
      <c r="D44" s="69" t="s">
        <v>93</v>
      </c>
      <c r="E44" s="66" t="s">
        <v>23</v>
      </c>
      <c r="F44" s="17">
        <v>5</v>
      </c>
      <c r="G44" s="18">
        <v>186.67</v>
      </c>
      <c r="H44" s="18">
        <f t="shared" si="0"/>
        <v>240.93</v>
      </c>
      <c r="I44" s="18">
        <f t="shared" si="5"/>
        <v>1204.6500000000001</v>
      </c>
    </row>
    <row r="45" spans="1:9" ht="42.75">
      <c r="A45" s="16">
        <v>31</v>
      </c>
      <c r="B45" s="15" t="s">
        <v>94</v>
      </c>
      <c r="C45" s="64" t="s">
        <v>21</v>
      </c>
      <c r="D45" s="69" t="s">
        <v>95</v>
      </c>
      <c r="E45" s="66" t="s">
        <v>96</v>
      </c>
      <c r="F45" s="17">
        <v>145</v>
      </c>
      <c r="G45" s="18">
        <v>19.329999999999998</v>
      </c>
      <c r="H45" s="18">
        <f t="shared" si="0"/>
        <v>24.95</v>
      </c>
      <c r="I45" s="18">
        <f t="shared" si="5"/>
        <v>3617.75</v>
      </c>
    </row>
    <row r="46" spans="1:9" ht="85.5">
      <c r="A46" s="16">
        <v>32</v>
      </c>
      <c r="B46" s="15" t="s">
        <v>97</v>
      </c>
      <c r="C46" s="64" t="s">
        <v>21</v>
      </c>
      <c r="D46" s="69" t="s">
        <v>98</v>
      </c>
      <c r="E46" s="66" t="s">
        <v>23</v>
      </c>
      <c r="F46" s="17">
        <v>111</v>
      </c>
      <c r="G46" s="18">
        <v>30.47</v>
      </c>
      <c r="H46" s="18">
        <f t="shared" si="0"/>
        <v>39.33</v>
      </c>
      <c r="I46" s="18">
        <f t="shared" si="5"/>
        <v>4365.63</v>
      </c>
    </row>
    <row r="47" spans="1:9">
      <c r="A47" s="22" t="s">
        <v>99</v>
      </c>
      <c r="B47" s="11"/>
      <c r="C47" s="63"/>
      <c r="D47" s="68" t="s">
        <v>100</v>
      </c>
      <c r="E47" s="65"/>
      <c r="F47" s="12"/>
      <c r="G47" s="13"/>
      <c r="H47" s="13"/>
      <c r="I47" s="13">
        <f>SUM(I48:I68)</f>
        <v>37232.5</v>
      </c>
    </row>
    <row r="48" spans="1:9" ht="42.75">
      <c r="A48" s="16">
        <v>33</v>
      </c>
      <c r="B48" s="15" t="s">
        <v>101</v>
      </c>
      <c r="C48" s="64" t="s">
        <v>21</v>
      </c>
      <c r="D48" s="69" t="s">
        <v>102</v>
      </c>
      <c r="E48" s="66" t="s">
        <v>50</v>
      </c>
      <c r="F48" s="17">
        <v>4</v>
      </c>
      <c r="G48" s="18">
        <v>309.72000000000003</v>
      </c>
      <c r="H48" s="18">
        <f t="shared" si="0"/>
        <v>399.76</v>
      </c>
      <c r="I48" s="18">
        <f t="shared" ref="I48:I68" si="6">ROUND(F48*H48,2)</f>
        <v>1599.04</v>
      </c>
    </row>
    <row r="49" spans="1:9" ht="42.75">
      <c r="A49" s="16">
        <v>34</v>
      </c>
      <c r="B49" s="15" t="s">
        <v>103</v>
      </c>
      <c r="C49" s="64" t="s">
        <v>21</v>
      </c>
      <c r="D49" s="69" t="s">
        <v>104</v>
      </c>
      <c r="E49" s="66" t="s">
        <v>50</v>
      </c>
      <c r="F49" s="17">
        <v>6</v>
      </c>
      <c r="G49" s="18">
        <v>300.66000000000003</v>
      </c>
      <c r="H49" s="18">
        <f t="shared" si="0"/>
        <v>388.06</v>
      </c>
      <c r="I49" s="18">
        <f t="shared" si="6"/>
        <v>2328.36</v>
      </c>
    </row>
    <row r="50" spans="1:9" ht="57">
      <c r="A50" s="16">
        <v>35</v>
      </c>
      <c r="B50" s="15" t="s">
        <v>105</v>
      </c>
      <c r="C50" s="64" t="s">
        <v>21</v>
      </c>
      <c r="D50" s="69" t="s">
        <v>106</v>
      </c>
      <c r="E50" s="66" t="s">
        <v>81</v>
      </c>
      <c r="F50" s="17">
        <v>67</v>
      </c>
      <c r="G50" s="18">
        <v>10.29</v>
      </c>
      <c r="H50" s="18">
        <f t="shared" si="0"/>
        <v>13.28</v>
      </c>
      <c r="I50" s="18">
        <f t="shared" si="6"/>
        <v>889.76</v>
      </c>
    </row>
    <row r="51" spans="1:9" ht="57">
      <c r="A51" s="16">
        <v>36</v>
      </c>
      <c r="B51" s="15" t="s">
        <v>107</v>
      </c>
      <c r="C51" s="64" t="s">
        <v>21</v>
      </c>
      <c r="D51" s="69" t="s">
        <v>108</v>
      </c>
      <c r="E51" s="66" t="s">
        <v>81</v>
      </c>
      <c r="F51" s="17">
        <v>7</v>
      </c>
      <c r="G51" s="18">
        <v>9.06</v>
      </c>
      <c r="H51" s="18">
        <f t="shared" si="0"/>
        <v>11.69</v>
      </c>
      <c r="I51" s="18">
        <f t="shared" si="6"/>
        <v>81.83</v>
      </c>
    </row>
    <row r="52" spans="1:9" ht="57">
      <c r="A52" s="16">
        <v>37</v>
      </c>
      <c r="B52" s="15" t="s">
        <v>109</v>
      </c>
      <c r="C52" s="64" t="s">
        <v>21</v>
      </c>
      <c r="D52" s="69" t="s">
        <v>110</v>
      </c>
      <c r="E52" s="66" t="s">
        <v>81</v>
      </c>
      <c r="F52" s="17">
        <v>44</v>
      </c>
      <c r="G52" s="18">
        <v>8.7899999999999991</v>
      </c>
      <c r="H52" s="18">
        <f t="shared" si="0"/>
        <v>11.35</v>
      </c>
      <c r="I52" s="18">
        <f t="shared" si="6"/>
        <v>499.4</v>
      </c>
    </row>
    <row r="53" spans="1:9" ht="57">
      <c r="A53" s="16">
        <v>38</v>
      </c>
      <c r="B53" s="15" t="s">
        <v>111</v>
      </c>
      <c r="C53" s="64" t="s">
        <v>21</v>
      </c>
      <c r="D53" s="69" t="s">
        <v>112</v>
      </c>
      <c r="E53" s="66" t="s">
        <v>81</v>
      </c>
      <c r="F53" s="17">
        <v>189</v>
      </c>
      <c r="G53" s="18">
        <v>7.18</v>
      </c>
      <c r="H53" s="18">
        <f t="shared" si="0"/>
        <v>9.27</v>
      </c>
      <c r="I53" s="18">
        <f t="shared" si="6"/>
        <v>1752.03</v>
      </c>
    </row>
    <row r="54" spans="1:9" ht="57">
      <c r="A54" s="16">
        <v>39</v>
      </c>
      <c r="B54" s="15" t="s">
        <v>113</v>
      </c>
      <c r="C54" s="64" t="s">
        <v>21</v>
      </c>
      <c r="D54" s="69" t="s">
        <v>114</v>
      </c>
      <c r="E54" s="66" t="s">
        <v>81</v>
      </c>
      <c r="F54" s="17">
        <v>296</v>
      </c>
      <c r="G54" s="18">
        <v>9.4499999999999993</v>
      </c>
      <c r="H54" s="18">
        <f t="shared" si="0"/>
        <v>12.2</v>
      </c>
      <c r="I54" s="18">
        <f t="shared" si="6"/>
        <v>3611.2</v>
      </c>
    </row>
    <row r="55" spans="1:9" ht="57">
      <c r="A55" s="16">
        <v>40</v>
      </c>
      <c r="B55" s="15" t="s">
        <v>115</v>
      </c>
      <c r="C55" s="64" t="s">
        <v>21</v>
      </c>
      <c r="D55" s="69" t="s">
        <v>116</v>
      </c>
      <c r="E55" s="66" t="s">
        <v>81</v>
      </c>
      <c r="F55" s="17">
        <v>98</v>
      </c>
      <c r="G55" s="18">
        <v>8.41</v>
      </c>
      <c r="H55" s="18">
        <f t="shared" si="0"/>
        <v>10.85</v>
      </c>
      <c r="I55" s="18">
        <f t="shared" si="6"/>
        <v>1063.3</v>
      </c>
    </row>
    <row r="56" spans="1:9" ht="57">
      <c r="A56" s="16">
        <v>41</v>
      </c>
      <c r="B56" s="15" t="s">
        <v>117</v>
      </c>
      <c r="C56" s="64" t="s">
        <v>21</v>
      </c>
      <c r="D56" s="69" t="s">
        <v>118</v>
      </c>
      <c r="E56" s="66" t="s">
        <v>81</v>
      </c>
      <c r="F56" s="17">
        <v>18</v>
      </c>
      <c r="G56" s="18">
        <v>8.32</v>
      </c>
      <c r="H56" s="18">
        <f t="shared" si="0"/>
        <v>10.74</v>
      </c>
      <c r="I56" s="18">
        <f t="shared" si="6"/>
        <v>193.32</v>
      </c>
    </row>
    <row r="57" spans="1:9" ht="57">
      <c r="A57" s="16">
        <v>42</v>
      </c>
      <c r="B57" s="15" t="s">
        <v>119</v>
      </c>
      <c r="C57" s="64" t="s">
        <v>21</v>
      </c>
      <c r="D57" s="69" t="s">
        <v>120</v>
      </c>
      <c r="E57" s="66" t="s">
        <v>81</v>
      </c>
      <c r="F57" s="17">
        <v>27</v>
      </c>
      <c r="G57" s="18">
        <v>6.82</v>
      </c>
      <c r="H57" s="18">
        <f t="shared" si="0"/>
        <v>8.8000000000000007</v>
      </c>
      <c r="I57" s="18">
        <f t="shared" si="6"/>
        <v>237.6</v>
      </c>
    </row>
    <row r="58" spans="1:9" ht="57">
      <c r="A58" s="16">
        <v>43</v>
      </c>
      <c r="B58" s="15" t="s">
        <v>121</v>
      </c>
      <c r="C58" s="64" t="s">
        <v>21</v>
      </c>
      <c r="D58" s="69" t="s">
        <v>122</v>
      </c>
      <c r="E58" s="66" t="s">
        <v>81</v>
      </c>
      <c r="F58" s="17">
        <v>5</v>
      </c>
      <c r="G58" s="18">
        <v>8.01</v>
      </c>
      <c r="H58" s="18">
        <f t="shared" si="0"/>
        <v>10.34</v>
      </c>
      <c r="I58" s="18">
        <f t="shared" si="6"/>
        <v>51.7</v>
      </c>
    </row>
    <row r="59" spans="1:9" ht="57">
      <c r="A59" s="16">
        <v>44</v>
      </c>
      <c r="B59" s="15" t="s">
        <v>123</v>
      </c>
      <c r="C59" s="64" t="s">
        <v>21</v>
      </c>
      <c r="D59" s="69" t="s">
        <v>124</v>
      </c>
      <c r="E59" s="66" t="s">
        <v>23</v>
      </c>
      <c r="F59" s="17">
        <v>2</v>
      </c>
      <c r="G59" s="18">
        <v>31.59</v>
      </c>
      <c r="H59" s="18">
        <f t="shared" si="0"/>
        <v>40.770000000000003</v>
      </c>
      <c r="I59" s="18">
        <f t="shared" si="6"/>
        <v>81.540000000000006</v>
      </c>
    </row>
    <row r="60" spans="1:9" ht="71.25">
      <c r="A60" s="16">
        <v>45</v>
      </c>
      <c r="B60" s="15" t="s">
        <v>125</v>
      </c>
      <c r="C60" s="64" t="s">
        <v>21</v>
      </c>
      <c r="D60" s="69" t="s">
        <v>126</v>
      </c>
      <c r="E60" s="66" t="s">
        <v>23</v>
      </c>
      <c r="F60" s="17">
        <v>18</v>
      </c>
      <c r="G60" s="18">
        <v>80.48</v>
      </c>
      <c r="H60" s="18">
        <f t="shared" si="0"/>
        <v>103.88</v>
      </c>
      <c r="I60" s="18">
        <f t="shared" si="6"/>
        <v>1869.84</v>
      </c>
    </row>
    <row r="61" spans="1:9" ht="57">
      <c r="A61" s="16">
        <v>46</v>
      </c>
      <c r="B61" s="15" t="s">
        <v>127</v>
      </c>
      <c r="C61" s="64" t="s">
        <v>21</v>
      </c>
      <c r="D61" s="69" t="s">
        <v>128</v>
      </c>
      <c r="E61" s="66" t="s">
        <v>23</v>
      </c>
      <c r="F61" s="17">
        <v>29</v>
      </c>
      <c r="G61" s="18">
        <v>86.1</v>
      </c>
      <c r="H61" s="18">
        <f t="shared" si="0"/>
        <v>111.13</v>
      </c>
      <c r="I61" s="18">
        <f t="shared" si="6"/>
        <v>3222.77</v>
      </c>
    </row>
    <row r="62" spans="1:9" ht="57">
      <c r="A62" s="16">
        <v>47</v>
      </c>
      <c r="B62" s="15" t="s">
        <v>129</v>
      </c>
      <c r="C62" s="64" t="s">
        <v>21</v>
      </c>
      <c r="D62" s="69" t="s">
        <v>130</v>
      </c>
      <c r="E62" s="66" t="s">
        <v>23</v>
      </c>
      <c r="F62" s="17">
        <v>9</v>
      </c>
      <c r="G62" s="18">
        <v>119.71</v>
      </c>
      <c r="H62" s="18">
        <f t="shared" si="0"/>
        <v>154.51</v>
      </c>
      <c r="I62" s="18">
        <f t="shared" si="6"/>
        <v>1390.59</v>
      </c>
    </row>
    <row r="63" spans="1:9" ht="42.75">
      <c r="A63" s="16">
        <v>48</v>
      </c>
      <c r="B63" s="15" t="s">
        <v>131</v>
      </c>
      <c r="C63" s="64" t="s">
        <v>37</v>
      </c>
      <c r="D63" s="69" t="s">
        <v>439</v>
      </c>
      <c r="E63" s="66" t="s">
        <v>23</v>
      </c>
      <c r="F63" s="17">
        <v>13</v>
      </c>
      <c r="G63" s="18">
        <v>84.69</v>
      </c>
      <c r="H63" s="18">
        <f t="shared" si="0"/>
        <v>109.31</v>
      </c>
      <c r="I63" s="18">
        <f t="shared" si="6"/>
        <v>1421.03</v>
      </c>
    </row>
    <row r="64" spans="1:9" ht="28.5">
      <c r="A64" s="16">
        <v>49</v>
      </c>
      <c r="B64" s="15" t="s">
        <v>132</v>
      </c>
      <c r="C64" s="64" t="s">
        <v>21</v>
      </c>
      <c r="D64" s="69" t="s">
        <v>133</v>
      </c>
      <c r="E64" s="66" t="s">
        <v>96</v>
      </c>
      <c r="F64" s="17">
        <v>9</v>
      </c>
      <c r="G64" s="18">
        <v>26.81</v>
      </c>
      <c r="H64" s="18">
        <f t="shared" si="0"/>
        <v>34.6</v>
      </c>
      <c r="I64" s="18">
        <f t="shared" si="6"/>
        <v>311.39999999999998</v>
      </c>
    </row>
    <row r="65" spans="1:9" ht="42.75">
      <c r="A65" s="16">
        <v>50</v>
      </c>
      <c r="B65" s="15" t="s">
        <v>134</v>
      </c>
      <c r="C65" s="64" t="s">
        <v>21</v>
      </c>
      <c r="D65" s="69" t="s">
        <v>135</v>
      </c>
      <c r="E65" s="66" t="s">
        <v>50</v>
      </c>
      <c r="F65" s="17">
        <v>10</v>
      </c>
      <c r="G65" s="18">
        <v>125.28</v>
      </c>
      <c r="H65" s="18">
        <f t="shared" si="0"/>
        <v>161.69999999999999</v>
      </c>
      <c r="I65" s="18">
        <f t="shared" si="6"/>
        <v>1617</v>
      </c>
    </row>
    <row r="66" spans="1:9" ht="42.75">
      <c r="A66" s="16">
        <v>51</v>
      </c>
      <c r="B66" s="15" t="s">
        <v>136</v>
      </c>
      <c r="C66" s="64" t="s">
        <v>21</v>
      </c>
      <c r="D66" s="69" t="s">
        <v>137</v>
      </c>
      <c r="E66" s="66" t="s">
        <v>50</v>
      </c>
      <c r="F66" s="17">
        <v>1</v>
      </c>
      <c r="G66" s="18">
        <v>319.27999999999997</v>
      </c>
      <c r="H66" s="18">
        <f t="shared" si="0"/>
        <v>412.09</v>
      </c>
      <c r="I66" s="18">
        <f t="shared" si="6"/>
        <v>412.09</v>
      </c>
    </row>
    <row r="67" spans="1:9">
      <c r="A67" s="16">
        <v>52</v>
      </c>
      <c r="B67" s="15" t="s">
        <v>138</v>
      </c>
      <c r="C67" s="64" t="s">
        <v>37</v>
      </c>
      <c r="D67" s="69" t="s">
        <v>440</v>
      </c>
      <c r="E67" s="66" t="s">
        <v>52</v>
      </c>
      <c r="F67" s="17">
        <v>4</v>
      </c>
      <c r="G67" s="18">
        <v>70.599999999999994</v>
      </c>
      <c r="H67" s="18">
        <f t="shared" si="0"/>
        <v>91.12</v>
      </c>
      <c r="I67" s="18">
        <f t="shared" si="6"/>
        <v>364.48</v>
      </c>
    </row>
    <row r="68" spans="1:9" ht="28.5">
      <c r="A68" s="16">
        <v>53</v>
      </c>
      <c r="B68" s="15" t="s">
        <v>139</v>
      </c>
      <c r="C68" s="64" t="s">
        <v>37</v>
      </c>
      <c r="D68" s="69" t="s">
        <v>140</v>
      </c>
      <c r="E68" s="66" t="s">
        <v>52</v>
      </c>
      <c r="F68" s="17">
        <v>286</v>
      </c>
      <c r="G68" s="18">
        <v>38.56</v>
      </c>
      <c r="H68" s="18">
        <f t="shared" si="0"/>
        <v>49.77</v>
      </c>
      <c r="I68" s="18">
        <f t="shared" si="6"/>
        <v>14234.22</v>
      </c>
    </row>
    <row r="69" spans="1:9">
      <c r="A69" s="22" t="s">
        <v>141</v>
      </c>
      <c r="B69" s="11"/>
      <c r="C69" s="63"/>
      <c r="D69" s="68" t="s">
        <v>142</v>
      </c>
      <c r="E69" s="65"/>
      <c r="F69" s="12"/>
      <c r="G69" s="13"/>
      <c r="H69" s="13"/>
      <c r="I69" s="13">
        <f>SUM(I70:I73)</f>
        <v>6090.64</v>
      </c>
    </row>
    <row r="70" spans="1:9" ht="71.25">
      <c r="A70" s="16">
        <v>54</v>
      </c>
      <c r="B70" s="15" t="s">
        <v>143</v>
      </c>
      <c r="C70" s="64" t="s">
        <v>21</v>
      </c>
      <c r="D70" s="69" t="s">
        <v>144</v>
      </c>
      <c r="E70" s="66" t="s">
        <v>23</v>
      </c>
      <c r="F70" s="17">
        <v>9</v>
      </c>
      <c r="G70" s="18">
        <v>52.63</v>
      </c>
      <c r="H70" s="18">
        <f t="shared" si="0"/>
        <v>67.930000000000007</v>
      </c>
      <c r="I70" s="18">
        <f t="shared" ref="I70:I73" si="7">ROUND(F70*H70,2)</f>
        <v>611.37</v>
      </c>
    </row>
    <row r="71" spans="1:9" ht="85.5">
      <c r="A71" s="16">
        <v>55</v>
      </c>
      <c r="B71" s="15" t="s">
        <v>145</v>
      </c>
      <c r="C71" s="64" t="s">
        <v>21</v>
      </c>
      <c r="D71" s="69" t="s">
        <v>146</v>
      </c>
      <c r="E71" s="66" t="s">
        <v>23</v>
      </c>
      <c r="F71" s="17">
        <v>23</v>
      </c>
      <c r="G71" s="18">
        <v>58.2</v>
      </c>
      <c r="H71" s="18">
        <f t="shared" si="0"/>
        <v>75.12</v>
      </c>
      <c r="I71" s="18">
        <f t="shared" si="7"/>
        <v>1727.76</v>
      </c>
    </row>
    <row r="72" spans="1:9" ht="57">
      <c r="A72" s="16">
        <v>56</v>
      </c>
      <c r="B72" s="15" t="s">
        <v>147</v>
      </c>
      <c r="C72" s="64" t="s">
        <v>37</v>
      </c>
      <c r="D72" s="69" t="s">
        <v>148</v>
      </c>
      <c r="E72" s="66" t="s">
        <v>23</v>
      </c>
      <c r="F72" s="17">
        <v>4</v>
      </c>
      <c r="G72" s="18">
        <v>54.77</v>
      </c>
      <c r="H72" s="18">
        <f t="shared" si="0"/>
        <v>70.69</v>
      </c>
      <c r="I72" s="18">
        <f t="shared" si="7"/>
        <v>282.76</v>
      </c>
    </row>
    <row r="73" spans="1:9" ht="28.5">
      <c r="A73" s="16">
        <v>57</v>
      </c>
      <c r="B73" s="15" t="s">
        <v>149</v>
      </c>
      <c r="C73" s="64" t="s">
        <v>37</v>
      </c>
      <c r="D73" s="69" t="s">
        <v>441</v>
      </c>
      <c r="E73" s="66" t="s">
        <v>23</v>
      </c>
      <c r="F73" s="17">
        <v>75</v>
      </c>
      <c r="G73" s="18">
        <v>35.83</v>
      </c>
      <c r="H73" s="18">
        <f t="shared" si="0"/>
        <v>46.25</v>
      </c>
      <c r="I73" s="18">
        <f t="shared" si="7"/>
        <v>3468.75</v>
      </c>
    </row>
    <row r="74" spans="1:9">
      <c r="A74" s="22" t="s">
        <v>150</v>
      </c>
      <c r="B74" s="11"/>
      <c r="C74" s="63"/>
      <c r="D74" s="68" t="s">
        <v>151</v>
      </c>
      <c r="E74" s="65"/>
      <c r="F74" s="12"/>
      <c r="G74" s="13"/>
      <c r="H74" s="13"/>
      <c r="I74" s="13">
        <f>SUM(I75:I77)</f>
        <v>3544.63</v>
      </c>
    </row>
    <row r="75" spans="1:9" ht="28.5">
      <c r="A75" s="16">
        <v>58</v>
      </c>
      <c r="B75" s="15" t="s">
        <v>152</v>
      </c>
      <c r="C75" s="64" t="s">
        <v>37</v>
      </c>
      <c r="D75" s="69" t="s">
        <v>442</v>
      </c>
      <c r="E75" s="66" t="s">
        <v>52</v>
      </c>
      <c r="F75" s="17">
        <v>13</v>
      </c>
      <c r="G75" s="18">
        <v>24.99</v>
      </c>
      <c r="H75" s="18">
        <f t="shared" si="0"/>
        <v>32.25</v>
      </c>
      <c r="I75" s="18">
        <f t="shared" ref="I75:I77" si="8">ROUND(F75*H75,2)</f>
        <v>419.25</v>
      </c>
    </row>
    <row r="76" spans="1:9" ht="57">
      <c r="A76" s="16">
        <v>59</v>
      </c>
      <c r="B76" s="15" t="s">
        <v>153</v>
      </c>
      <c r="C76" s="64" t="s">
        <v>37</v>
      </c>
      <c r="D76" s="69" t="s">
        <v>443</v>
      </c>
      <c r="E76" s="66" t="s">
        <v>23</v>
      </c>
      <c r="F76" s="17">
        <v>22</v>
      </c>
      <c r="G76" s="18">
        <v>88.24</v>
      </c>
      <c r="H76" s="18">
        <f t="shared" ref="H76:H77" si="9">ROUND(G76*(1+$I$7),2)</f>
        <v>113.89</v>
      </c>
      <c r="I76" s="18">
        <f t="shared" si="8"/>
        <v>2505.58</v>
      </c>
    </row>
    <row r="77" spans="1:9" ht="57">
      <c r="A77" s="16">
        <v>60</v>
      </c>
      <c r="B77" s="15" t="s">
        <v>154</v>
      </c>
      <c r="C77" s="64" t="s">
        <v>21</v>
      </c>
      <c r="D77" s="69" t="s">
        <v>155</v>
      </c>
      <c r="E77" s="66" t="s">
        <v>23</v>
      </c>
      <c r="F77" s="17">
        <v>15</v>
      </c>
      <c r="G77" s="18">
        <v>32.01</v>
      </c>
      <c r="H77" s="18">
        <f t="shared" si="9"/>
        <v>41.32</v>
      </c>
      <c r="I77" s="18">
        <f t="shared" si="8"/>
        <v>619.79999999999995</v>
      </c>
    </row>
    <row r="78" spans="1:9">
      <c r="A78" s="22" t="s">
        <v>156</v>
      </c>
      <c r="B78" s="11"/>
      <c r="C78" s="63"/>
      <c r="D78" s="68" t="s">
        <v>157</v>
      </c>
      <c r="E78" s="65"/>
      <c r="F78" s="12"/>
      <c r="G78" s="13"/>
      <c r="H78" s="13"/>
      <c r="I78" s="13">
        <f>SUM(I79:I93)</f>
        <v>32774.879999999997</v>
      </c>
    </row>
    <row r="79" spans="1:9" ht="71.25">
      <c r="A79" s="16">
        <v>61</v>
      </c>
      <c r="B79" s="15" t="s">
        <v>158</v>
      </c>
      <c r="C79" s="64" t="s">
        <v>21</v>
      </c>
      <c r="D79" s="69" t="s">
        <v>159</v>
      </c>
      <c r="E79" s="66" t="s">
        <v>23</v>
      </c>
      <c r="F79" s="17">
        <v>42</v>
      </c>
      <c r="G79" s="18">
        <v>5.18</v>
      </c>
      <c r="H79" s="18">
        <f t="shared" ref="H79:H93" si="10">ROUND(G79*(1+$I$7),2)</f>
        <v>6.69</v>
      </c>
      <c r="I79" s="18">
        <f t="shared" ref="I79:I93" si="11">ROUND(F79*H79,2)</f>
        <v>280.98</v>
      </c>
    </row>
    <row r="80" spans="1:9" ht="71.25">
      <c r="A80" s="16">
        <v>62</v>
      </c>
      <c r="B80" s="15" t="s">
        <v>160</v>
      </c>
      <c r="C80" s="64" t="s">
        <v>21</v>
      </c>
      <c r="D80" s="69" t="s">
        <v>161</v>
      </c>
      <c r="E80" s="66" t="s">
        <v>23</v>
      </c>
      <c r="F80" s="17">
        <v>514</v>
      </c>
      <c r="G80" s="18">
        <v>3.93</v>
      </c>
      <c r="H80" s="18">
        <f t="shared" si="10"/>
        <v>5.07</v>
      </c>
      <c r="I80" s="18">
        <f t="shared" si="11"/>
        <v>2605.98</v>
      </c>
    </row>
    <row r="81" spans="1:9" ht="57">
      <c r="A81" s="16">
        <v>63</v>
      </c>
      <c r="B81" s="15" t="s">
        <v>162</v>
      </c>
      <c r="C81" s="64" t="s">
        <v>21</v>
      </c>
      <c r="D81" s="69" t="s">
        <v>163</v>
      </c>
      <c r="E81" s="66" t="s">
        <v>23</v>
      </c>
      <c r="F81" s="17">
        <v>48</v>
      </c>
      <c r="G81" s="18">
        <v>2.4300000000000002</v>
      </c>
      <c r="H81" s="18">
        <f t="shared" si="10"/>
        <v>3.14</v>
      </c>
      <c r="I81" s="18">
        <f t="shared" si="11"/>
        <v>150.72</v>
      </c>
    </row>
    <row r="82" spans="1:9" ht="28.5">
      <c r="A82" s="16">
        <v>64</v>
      </c>
      <c r="B82" s="15" t="s">
        <v>164</v>
      </c>
      <c r="C82" s="64" t="s">
        <v>37</v>
      </c>
      <c r="D82" s="69" t="s">
        <v>444</v>
      </c>
      <c r="E82" s="66" t="s">
        <v>50</v>
      </c>
      <c r="F82" s="17">
        <v>12</v>
      </c>
      <c r="G82" s="18">
        <v>8.51</v>
      </c>
      <c r="H82" s="18">
        <f t="shared" si="10"/>
        <v>10.98</v>
      </c>
      <c r="I82" s="18">
        <f t="shared" si="11"/>
        <v>131.76</v>
      </c>
    </row>
    <row r="83" spans="1:9" ht="85.5">
      <c r="A83" s="16">
        <v>65</v>
      </c>
      <c r="B83" s="15" t="s">
        <v>165</v>
      </c>
      <c r="C83" s="64" t="s">
        <v>21</v>
      </c>
      <c r="D83" s="69" t="s">
        <v>166</v>
      </c>
      <c r="E83" s="66" t="s">
        <v>23</v>
      </c>
      <c r="F83" s="17">
        <v>14</v>
      </c>
      <c r="G83" s="18">
        <v>19.899999999999999</v>
      </c>
      <c r="H83" s="18">
        <f t="shared" si="10"/>
        <v>25.68</v>
      </c>
      <c r="I83" s="18">
        <f t="shared" si="11"/>
        <v>359.52</v>
      </c>
    </row>
    <row r="84" spans="1:9" ht="71.25">
      <c r="A84" s="16">
        <v>66</v>
      </c>
      <c r="B84" s="15" t="s">
        <v>167</v>
      </c>
      <c r="C84" s="64" t="s">
        <v>21</v>
      </c>
      <c r="D84" s="69" t="s">
        <v>168</v>
      </c>
      <c r="E84" s="66" t="s">
        <v>23</v>
      </c>
      <c r="F84" s="17">
        <v>42</v>
      </c>
      <c r="G84" s="18">
        <v>34.159999999999997</v>
      </c>
      <c r="H84" s="18">
        <f t="shared" si="10"/>
        <v>44.09</v>
      </c>
      <c r="I84" s="18">
        <f t="shared" si="11"/>
        <v>1851.78</v>
      </c>
    </row>
    <row r="85" spans="1:9" ht="71.25">
      <c r="A85" s="16">
        <v>67</v>
      </c>
      <c r="B85" s="15" t="s">
        <v>169</v>
      </c>
      <c r="C85" s="64" t="s">
        <v>21</v>
      </c>
      <c r="D85" s="69" t="s">
        <v>170</v>
      </c>
      <c r="E85" s="66" t="s">
        <v>23</v>
      </c>
      <c r="F85" s="17">
        <v>35</v>
      </c>
      <c r="G85" s="18">
        <v>22.83</v>
      </c>
      <c r="H85" s="18">
        <f t="shared" si="10"/>
        <v>29.47</v>
      </c>
      <c r="I85" s="18">
        <f t="shared" si="11"/>
        <v>1031.45</v>
      </c>
    </row>
    <row r="86" spans="1:9" ht="71.25">
      <c r="A86" s="16">
        <v>68</v>
      </c>
      <c r="B86" s="15" t="s">
        <v>171</v>
      </c>
      <c r="C86" s="64" t="s">
        <v>21</v>
      </c>
      <c r="D86" s="69" t="s">
        <v>172</v>
      </c>
      <c r="E86" s="66" t="s">
        <v>23</v>
      </c>
      <c r="F86" s="17">
        <v>514</v>
      </c>
      <c r="G86" s="18">
        <v>23.16</v>
      </c>
      <c r="H86" s="18">
        <f t="shared" si="10"/>
        <v>29.89</v>
      </c>
      <c r="I86" s="18">
        <f t="shared" si="11"/>
        <v>15363.46</v>
      </c>
    </row>
    <row r="87" spans="1:9" ht="71.25">
      <c r="A87" s="16">
        <v>69</v>
      </c>
      <c r="B87" s="15" t="s">
        <v>173</v>
      </c>
      <c r="C87" s="64" t="s">
        <v>21</v>
      </c>
      <c r="D87" s="69" t="s">
        <v>174</v>
      </c>
      <c r="E87" s="66" t="s">
        <v>23</v>
      </c>
      <c r="F87" s="17">
        <v>12</v>
      </c>
      <c r="G87" s="18">
        <v>29.11</v>
      </c>
      <c r="H87" s="18">
        <f t="shared" si="10"/>
        <v>37.57</v>
      </c>
      <c r="I87" s="18">
        <f t="shared" si="11"/>
        <v>450.84</v>
      </c>
    </row>
    <row r="88" spans="1:9" ht="71.25">
      <c r="A88" s="16">
        <v>70</v>
      </c>
      <c r="B88" s="15" t="s">
        <v>175</v>
      </c>
      <c r="C88" s="64" t="s">
        <v>37</v>
      </c>
      <c r="D88" s="69" t="s">
        <v>445</v>
      </c>
      <c r="E88" s="66" t="s">
        <v>23</v>
      </c>
      <c r="F88" s="17">
        <v>14</v>
      </c>
      <c r="G88" s="18">
        <v>44</v>
      </c>
      <c r="H88" s="18">
        <f t="shared" si="10"/>
        <v>56.79</v>
      </c>
      <c r="I88" s="18">
        <f t="shared" si="11"/>
        <v>795.06</v>
      </c>
    </row>
    <row r="89" spans="1:9" ht="57">
      <c r="A89" s="16">
        <v>71</v>
      </c>
      <c r="B89" s="15" t="s">
        <v>176</v>
      </c>
      <c r="C89" s="64" t="s">
        <v>37</v>
      </c>
      <c r="D89" s="69" t="s">
        <v>446</v>
      </c>
      <c r="E89" s="66" t="s">
        <v>23</v>
      </c>
      <c r="F89" s="17">
        <v>70</v>
      </c>
      <c r="G89" s="18">
        <v>65.97</v>
      </c>
      <c r="H89" s="18">
        <f t="shared" si="10"/>
        <v>85.15</v>
      </c>
      <c r="I89" s="18">
        <f t="shared" si="11"/>
        <v>5960.5</v>
      </c>
    </row>
    <row r="90" spans="1:9">
      <c r="A90" s="16">
        <v>72</v>
      </c>
      <c r="B90" s="15" t="s">
        <v>177</v>
      </c>
      <c r="C90" s="64" t="s">
        <v>37</v>
      </c>
      <c r="D90" s="69" t="s">
        <v>447</v>
      </c>
      <c r="E90" s="66" t="s">
        <v>52</v>
      </c>
      <c r="F90" s="17">
        <v>5</v>
      </c>
      <c r="G90" s="18">
        <v>41.77</v>
      </c>
      <c r="H90" s="18">
        <f t="shared" si="10"/>
        <v>53.91</v>
      </c>
      <c r="I90" s="18">
        <f t="shared" si="11"/>
        <v>269.55</v>
      </c>
    </row>
    <row r="91" spans="1:9">
      <c r="A91" s="16">
        <v>73</v>
      </c>
      <c r="B91" s="15" t="s">
        <v>178</v>
      </c>
      <c r="C91" s="64" t="s">
        <v>37</v>
      </c>
      <c r="D91" s="69" t="s">
        <v>448</v>
      </c>
      <c r="E91" s="66" t="s">
        <v>23</v>
      </c>
      <c r="F91" s="17">
        <v>3</v>
      </c>
      <c r="G91" s="18">
        <v>378.55</v>
      </c>
      <c r="H91" s="18">
        <f t="shared" si="10"/>
        <v>488.59</v>
      </c>
      <c r="I91" s="18">
        <f t="shared" si="11"/>
        <v>1465.77</v>
      </c>
    </row>
    <row r="92" spans="1:9">
      <c r="A92" s="16">
        <v>74</v>
      </c>
      <c r="B92" s="15" t="s">
        <v>179</v>
      </c>
      <c r="C92" s="64" t="s">
        <v>21</v>
      </c>
      <c r="D92" s="69" t="s">
        <v>180</v>
      </c>
      <c r="E92" s="66" t="s">
        <v>96</v>
      </c>
      <c r="F92" s="17">
        <v>13</v>
      </c>
      <c r="G92" s="18">
        <v>19.3</v>
      </c>
      <c r="H92" s="18">
        <f t="shared" si="10"/>
        <v>24.91</v>
      </c>
      <c r="I92" s="18">
        <f t="shared" si="11"/>
        <v>323.83</v>
      </c>
    </row>
    <row r="93" spans="1:9" ht="57">
      <c r="A93" s="16">
        <v>75</v>
      </c>
      <c r="B93" s="15" t="s">
        <v>181</v>
      </c>
      <c r="C93" s="64" t="s">
        <v>37</v>
      </c>
      <c r="D93" s="69" t="s">
        <v>449</v>
      </c>
      <c r="E93" s="66" t="s">
        <v>23</v>
      </c>
      <c r="F93" s="17">
        <v>4</v>
      </c>
      <c r="G93" s="18">
        <v>335.8</v>
      </c>
      <c r="H93" s="18">
        <f t="shared" si="10"/>
        <v>433.42</v>
      </c>
      <c r="I93" s="18">
        <f t="shared" si="11"/>
        <v>1733.68</v>
      </c>
    </row>
    <row r="94" spans="1:9">
      <c r="A94" s="22" t="s">
        <v>182</v>
      </c>
      <c r="B94" s="11"/>
      <c r="C94" s="63"/>
      <c r="D94" s="68" t="s">
        <v>183</v>
      </c>
      <c r="E94" s="65"/>
      <c r="F94" s="12"/>
      <c r="G94" s="13"/>
      <c r="H94" s="13"/>
      <c r="I94" s="13">
        <f>SUM(I95:I101)</f>
        <v>65295.93</v>
      </c>
    </row>
    <row r="95" spans="1:9" ht="57">
      <c r="A95" s="16">
        <v>76</v>
      </c>
      <c r="B95" s="15" t="s">
        <v>184</v>
      </c>
      <c r="C95" s="64" t="s">
        <v>21</v>
      </c>
      <c r="D95" s="69" t="s">
        <v>185</v>
      </c>
      <c r="E95" s="66" t="s">
        <v>23</v>
      </c>
      <c r="F95" s="17">
        <v>778</v>
      </c>
      <c r="G95" s="18">
        <v>47.03</v>
      </c>
      <c r="H95" s="18">
        <f t="shared" ref="H95:H101" si="12">ROUND(G95*(1+$I$7),2)</f>
        <v>60.7</v>
      </c>
      <c r="I95" s="18">
        <f t="shared" ref="I95:I101" si="13">ROUND(F95*H95,2)</f>
        <v>47224.6</v>
      </c>
    </row>
    <row r="96" spans="1:9" ht="42.75">
      <c r="A96" s="16">
        <v>77</v>
      </c>
      <c r="B96" s="15" t="s">
        <v>186</v>
      </c>
      <c r="C96" s="64" t="s">
        <v>21</v>
      </c>
      <c r="D96" s="69" t="s">
        <v>187</v>
      </c>
      <c r="E96" s="66" t="s">
        <v>23</v>
      </c>
      <c r="F96" s="17">
        <v>8</v>
      </c>
      <c r="G96" s="18">
        <v>92.59</v>
      </c>
      <c r="H96" s="18">
        <f t="shared" si="12"/>
        <v>119.51</v>
      </c>
      <c r="I96" s="18">
        <f t="shared" si="13"/>
        <v>956.08</v>
      </c>
    </row>
    <row r="97" spans="1:9">
      <c r="A97" s="16">
        <v>78</v>
      </c>
      <c r="B97" s="15" t="s">
        <v>188</v>
      </c>
      <c r="C97" s="64" t="s">
        <v>37</v>
      </c>
      <c r="D97" s="69" t="s">
        <v>450</v>
      </c>
      <c r="E97" s="66" t="s">
        <v>23</v>
      </c>
      <c r="F97" s="17">
        <v>8</v>
      </c>
      <c r="G97" s="18">
        <v>6</v>
      </c>
      <c r="H97" s="18">
        <f t="shared" si="12"/>
        <v>7.74</v>
      </c>
      <c r="I97" s="18">
        <f t="shared" si="13"/>
        <v>61.92</v>
      </c>
    </row>
    <row r="98" spans="1:9" ht="57">
      <c r="A98" s="16">
        <v>79</v>
      </c>
      <c r="B98" s="15" t="s">
        <v>189</v>
      </c>
      <c r="C98" s="64" t="s">
        <v>21</v>
      </c>
      <c r="D98" s="69" t="s">
        <v>190</v>
      </c>
      <c r="E98" s="66" t="s">
        <v>23</v>
      </c>
      <c r="F98" s="17">
        <v>8</v>
      </c>
      <c r="G98" s="18">
        <v>34.47</v>
      </c>
      <c r="H98" s="18">
        <f t="shared" si="12"/>
        <v>44.49</v>
      </c>
      <c r="I98" s="18">
        <f t="shared" si="13"/>
        <v>355.92</v>
      </c>
    </row>
    <row r="99" spans="1:9" ht="71.25">
      <c r="A99" s="16">
        <v>80</v>
      </c>
      <c r="B99" s="15" t="s">
        <v>191</v>
      </c>
      <c r="C99" s="64" t="s">
        <v>37</v>
      </c>
      <c r="D99" s="69" t="s">
        <v>451</v>
      </c>
      <c r="E99" s="66" t="s">
        <v>23</v>
      </c>
      <c r="F99" s="17">
        <v>77</v>
      </c>
      <c r="G99" s="18">
        <v>76.22</v>
      </c>
      <c r="H99" s="18">
        <f t="shared" si="12"/>
        <v>98.38</v>
      </c>
      <c r="I99" s="18">
        <f t="shared" si="13"/>
        <v>7575.26</v>
      </c>
    </row>
    <row r="100" spans="1:9">
      <c r="A100" s="16">
        <v>81</v>
      </c>
      <c r="B100" s="15" t="s">
        <v>179</v>
      </c>
      <c r="C100" s="64" t="s">
        <v>21</v>
      </c>
      <c r="D100" s="69" t="s">
        <v>180</v>
      </c>
      <c r="E100" s="66" t="s">
        <v>96</v>
      </c>
      <c r="F100" s="17">
        <v>8</v>
      </c>
      <c r="G100" s="18">
        <v>19.3</v>
      </c>
      <c r="H100" s="18">
        <f t="shared" si="12"/>
        <v>24.91</v>
      </c>
      <c r="I100" s="18">
        <f t="shared" si="13"/>
        <v>199.28</v>
      </c>
    </row>
    <row r="101" spans="1:9" ht="57">
      <c r="A101" s="16">
        <v>82</v>
      </c>
      <c r="B101" s="15" t="s">
        <v>192</v>
      </c>
      <c r="C101" s="64" t="s">
        <v>21</v>
      </c>
      <c r="D101" s="69" t="s">
        <v>193</v>
      </c>
      <c r="E101" s="66" t="s">
        <v>23</v>
      </c>
      <c r="F101" s="17">
        <v>99</v>
      </c>
      <c r="G101" s="18">
        <v>69.83</v>
      </c>
      <c r="H101" s="18">
        <f t="shared" si="12"/>
        <v>90.13</v>
      </c>
      <c r="I101" s="18">
        <f t="shared" si="13"/>
        <v>8922.8700000000008</v>
      </c>
    </row>
    <row r="102" spans="1:9">
      <c r="A102" s="22" t="s">
        <v>194</v>
      </c>
      <c r="B102" s="11"/>
      <c r="C102" s="63"/>
      <c r="D102" s="68" t="s">
        <v>195</v>
      </c>
      <c r="E102" s="65"/>
      <c r="F102" s="12"/>
      <c r="G102" s="13"/>
      <c r="H102" s="13"/>
      <c r="I102" s="13">
        <f>SUM(I103:I109)</f>
        <v>13951.619999999999</v>
      </c>
    </row>
    <row r="103" spans="1:9" ht="28.5">
      <c r="A103" s="16">
        <v>83</v>
      </c>
      <c r="B103" s="15" t="s">
        <v>196</v>
      </c>
      <c r="C103" s="64" t="s">
        <v>37</v>
      </c>
      <c r="D103" s="69" t="s">
        <v>452</v>
      </c>
      <c r="E103" s="66" t="s">
        <v>23</v>
      </c>
      <c r="F103" s="17">
        <v>5</v>
      </c>
      <c r="G103" s="18">
        <v>263.62</v>
      </c>
      <c r="H103" s="18">
        <f t="shared" ref="H103:H109" si="14">ROUND(G103*(1+$I$7),2)</f>
        <v>340.25</v>
      </c>
      <c r="I103" s="18">
        <f t="shared" ref="I103:I109" si="15">ROUND(F103*H103,2)</f>
        <v>1701.25</v>
      </c>
    </row>
    <row r="104" spans="1:9" ht="42.75">
      <c r="A104" s="16">
        <v>84</v>
      </c>
      <c r="B104" s="15" t="s">
        <v>197</v>
      </c>
      <c r="C104" s="64" t="s">
        <v>21</v>
      </c>
      <c r="D104" s="69" t="s">
        <v>198</v>
      </c>
      <c r="E104" s="66" t="s">
        <v>23</v>
      </c>
      <c r="F104" s="17">
        <v>1</v>
      </c>
      <c r="G104" s="18">
        <v>636.20000000000005</v>
      </c>
      <c r="H104" s="18">
        <f t="shared" si="14"/>
        <v>821.14</v>
      </c>
      <c r="I104" s="18">
        <f t="shared" si="15"/>
        <v>821.14</v>
      </c>
    </row>
    <row r="105" spans="1:9" ht="42.75">
      <c r="A105" s="16">
        <v>85</v>
      </c>
      <c r="B105" s="15" t="s">
        <v>199</v>
      </c>
      <c r="C105" s="64" t="s">
        <v>37</v>
      </c>
      <c r="D105" s="69" t="s">
        <v>453</v>
      </c>
      <c r="E105" s="66" t="s">
        <v>23</v>
      </c>
      <c r="F105" s="17">
        <v>14</v>
      </c>
      <c r="G105" s="18">
        <v>319.08999999999997</v>
      </c>
      <c r="H105" s="18">
        <f t="shared" si="14"/>
        <v>411.85</v>
      </c>
      <c r="I105" s="18">
        <f t="shared" si="15"/>
        <v>5765.9</v>
      </c>
    </row>
    <row r="106" spans="1:9" ht="57">
      <c r="A106" s="16">
        <v>86</v>
      </c>
      <c r="B106" s="15" t="s">
        <v>200</v>
      </c>
      <c r="C106" s="64" t="s">
        <v>21</v>
      </c>
      <c r="D106" s="69" t="s">
        <v>201</v>
      </c>
      <c r="E106" s="66" t="s">
        <v>26</v>
      </c>
      <c r="F106" s="17">
        <v>2</v>
      </c>
      <c r="G106" s="18">
        <v>329.05</v>
      </c>
      <c r="H106" s="18">
        <f t="shared" si="14"/>
        <v>424.7</v>
      </c>
      <c r="I106" s="18">
        <f t="shared" si="15"/>
        <v>849.4</v>
      </c>
    </row>
    <row r="107" spans="1:9" ht="28.5">
      <c r="A107" s="16">
        <v>87</v>
      </c>
      <c r="B107" s="15" t="s">
        <v>202</v>
      </c>
      <c r="C107" s="64" t="s">
        <v>37</v>
      </c>
      <c r="D107" s="69" t="s">
        <v>203</v>
      </c>
      <c r="E107" s="66" t="s">
        <v>43</v>
      </c>
      <c r="F107" s="17">
        <v>1</v>
      </c>
      <c r="G107" s="18">
        <v>2012.02</v>
      </c>
      <c r="H107" s="18">
        <f t="shared" si="14"/>
        <v>2596.91</v>
      </c>
      <c r="I107" s="18">
        <f t="shared" si="15"/>
        <v>2596.91</v>
      </c>
    </row>
    <row r="108" spans="1:9" ht="42.75">
      <c r="A108" s="16">
        <v>88</v>
      </c>
      <c r="B108" s="15" t="s">
        <v>204</v>
      </c>
      <c r="C108" s="64" t="s">
        <v>37</v>
      </c>
      <c r="D108" s="69" t="s">
        <v>454</v>
      </c>
      <c r="E108" s="66" t="s">
        <v>23</v>
      </c>
      <c r="F108" s="17">
        <v>1</v>
      </c>
      <c r="G108" s="18">
        <v>138.38999999999999</v>
      </c>
      <c r="H108" s="18">
        <f t="shared" si="14"/>
        <v>178.62</v>
      </c>
      <c r="I108" s="18">
        <f t="shared" si="15"/>
        <v>178.62</v>
      </c>
    </row>
    <row r="109" spans="1:9" ht="42.75">
      <c r="A109" s="16">
        <v>89</v>
      </c>
      <c r="B109" s="15" t="s">
        <v>205</v>
      </c>
      <c r="C109" s="64" t="s">
        <v>37</v>
      </c>
      <c r="D109" s="69" t="s">
        <v>206</v>
      </c>
      <c r="E109" s="66" t="s">
        <v>23</v>
      </c>
      <c r="F109" s="17">
        <v>5</v>
      </c>
      <c r="G109" s="18">
        <v>315.86</v>
      </c>
      <c r="H109" s="18">
        <f t="shared" si="14"/>
        <v>407.68</v>
      </c>
      <c r="I109" s="18">
        <f t="shared" si="15"/>
        <v>2038.4</v>
      </c>
    </row>
    <row r="110" spans="1:9">
      <c r="A110" s="22" t="s">
        <v>207</v>
      </c>
      <c r="B110" s="11"/>
      <c r="C110" s="63"/>
      <c r="D110" s="68" t="s">
        <v>208</v>
      </c>
      <c r="E110" s="65"/>
      <c r="F110" s="12"/>
      <c r="G110" s="13"/>
      <c r="H110" s="13"/>
      <c r="I110" s="13">
        <f>SUM(I111:I141)</f>
        <v>8054.0700000000006</v>
      </c>
    </row>
    <row r="111" spans="1:9" ht="42.75">
      <c r="A111" s="16">
        <v>90</v>
      </c>
      <c r="B111" s="15" t="s">
        <v>209</v>
      </c>
      <c r="C111" s="64" t="s">
        <v>21</v>
      </c>
      <c r="D111" s="69" t="s">
        <v>210</v>
      </c>
      <c r="E111" s="66" t="s">
        <v>96</v>
      </c>
      <c r="F111" s="17">
        <v>27</v>
      </c>
      <c r="G111" s="18">
        <v>10.72</v>
      </c>
      <c r="H111" s="18">
        <f t="shared" ref="H111:H176" si="16">ROUND(G111*(1+$I$7),2)</f>
        <v>13.84</v>
      </c>
      <c r="I111" s="18">
        <f t="shared" ref="I111:I141" si="17">ROUND(F111*H111,2)</f>
        <v>373.68</v>
      </c>
    </row>
    <row r="112" spans="1:9" ht="42.75">
      <c r="A112" s="16">
        <v>91</v>
      </c>
      <c r="B112" s="15" t="s">
        <v>211</v>
      </c>
      <c r="C112" s="64" t="s">
        <v>21</v>
      </c>
      <c r="D112" s="69" t="s">
        <v>212</v>
      </c>
      <c r="E112" s="66" t="s">
        <v>26</v>
      </c>
      <c r="F112" s="17">
        <v>9</v>
      </c>
      <c r="G112" s="18">
        <v>2.82</v>
      </c>
      <c r="H112" s="18">
        <f t="shared" si="16"/>
        <v>3.64</v>
      </c>
      <c r="I112" s="18">
        <f t="shared" si="17"/>
        <v>32.76</v>
      </c>
    </row>
    <row r="113" spans="1:9" ht="28.5">
      <c r="A113" s="16">
        <v>92</v>
      </c>
      <c r="B113" s="15" t="s">
        <v>213</v>
      </c>
      <c r="C113" s="64" t="s">
        <v>37</v>
      </c>
      <c r="D113" s="69" t="s">
        <v>455</v>
      </c>
      <c r="E113" s="66" t="s">
        <v>43</v>
      </c>
      <c r="F113" s="17">
        <v>2</v>
      </c>
      <c r="G113" s="18">
        <v>5.65</v>
      </c>
      <c r="H113" s="18">
        <f t="shared" si="16"/>
        <v>7.29</v>
      </c>
      <c r="I113" s="18">
        <f t="shared" si="17"/>
        <v>14.58</v>
      </c>
    </row>
    <row r="114" spans="1:9" ht="28.5">
      <c r="A114" s="16">
        <v>93</v>
      </c>
      <c r="B114" s="15" t="s">
        <v>214</v>
      </c>
      <c r="C114" s="64" t="s">
        <v>37</v>
      </c>
      <c r="D114" s="69" t="s">
        <v>456</v>
      </c>
      <c r="E114" s="66" t="s">
        <v>43</v>
      </c>
      <c r="F114" s="17">
        <v>2</v>
      </c>
      <c r="G114" s="18">
        <v>9.93</v>
      </c>
      <c r="H114" s="18">
        <f t="shared" si="16"/>
        <v>12.82</v>
      </c>
      <c r="I114" s="18">
        <f t="shared" si="17"/>
        <v>25.64</v>
      </c>
    </row>
    <row r="115" spans="1:9" ht="42.75">
      <c r="A115" s="16">
        <v>94</v>
      </c>
      <c r="B115" s="15" t="s">
        <v>215</v>
      </c>
      <c r="C115" s="64" t="s">
        <v>21</v>
      </c>
      <c r="D115" s="69" t="s">
        <v>216</v>
      </c>
      <c r="E115" s="66" t="s">
        <v>26</v>
      </c>
      <c r="F115" s="17">
        <v>1</v>
      </c>
      <c r="G115" s="18">
        <v>4.0199999999999996</v>
      </c>
      <c r="H115" s="18">
        <f t="shared" si="16"/>
        <v>5.19</v>
      </c>
      <c r="I115" s="18">
        <f t="shared" si="17"/>
        <v>5.19</v>
      </c>
    </row>
    <row r="116" spans="1:9" ht="28.5">
      <c r="A116" s="16">
        <v>95</v>
      </c>
      <c r="B116" s="15" t="s">
        <v>217</v>
      </c>
      <c r="C116" s="64" t="s">
        <v>37</v>
      </c>
      <c r="D116" s="69" t="s">
        <v>457</v>
      </c>
      <c r="E116" s="66" t="s">
        <v>43</v>
      </c>
      <c r="F116" s="17">
        <v>1</v>
      </c>
      <c r="G116" s="18">
        <v>79.05</v>
      </c>
      <c r="H116" s="18">
        <f t="shared" si="16"/>
        <v>102.03</v>
      </c>
      <c r="I116" s="18">
        <f t="shared" si="17"/>
        <v>102.03</v>
      </c>
    </row>
    <row r="117" spans="1:9" ht="57">
      <c r="A117" s="16">
        <v>96</v>
      </c>
      <c r="B117" s="15" t="s">
        <v>218</v>
      </c>
      <c r="C117" s="64" t="s">
        <v>21</v>
      </c>
      <c r="D117" s="69" t="s">
        <v>219</v>
      </c>
      <c r="E117" s="66" t="s">
        <v>26</v>
      </c>
      <c r="F117" s="17">
        <v>1</v>
      </c>
      <c r="G117" s="18">
        <v>5.79</v>
      </c>
      <c r="H117" s="18">
        <f t="shared" si="16"/>
        <v>7.47</v>
      </c>
      <c r="I117" s="18">
        <f t="shared" si="17"/>
        <v>7.47</v>
      </c>
    </row>
    <row r="118" spans="1:9" ht="57">
      <c r="A118" s="16">
        <v>97</v>
      </c>
      <c r="B118" s="15" t="s">
        <v>220</v>
      </c>
      <c r="C118" s="64" t="s">
        <v>21</v>
      </c>
      <c r="D118" s="69" t="s">
        <v>221</v>
      </c>
      <c r="E118" s="66" t="s">
        <v>26</v>
      </c>
      <c r="F118" s="17">
        <v>3</v>
      </c>
      <c r="G118" s="18">
        <v>11.28</v>
      </c>
      <c r="H118" s="18">
        <f t="shared" si="16"/>
        <v>14.56</v>
      </c>
      <c r="I118" s="18">
        <f t="shared" si="17"/>
        <v>43.68</v>
      </c>
    </row>
    <row r="119" spans="1:9" ht="57">
      <c r="A119" s="16">
        <v>98</v>
      </c>
      <c r="B119" s="15" t="s">
        <v>222</v>
      </c>
      <c r="C119" s="64" t="s">
        <v>21</v>
      </c>
      <c r="D119" s="69" t="s">
        <v>223</v>
      </c>
      <c r="E119" s="66" t="s">
        <v>26</v>
      </c>
      <c r="F119" s="17">
        <v>1</v>
      </c>
      <c r="G119" s="18">
        <v>6.72</v>
      </c>
      <c r="H119" s="18">
        <f t="shared" si="16"/>
        <v>8.67</v>
      </c>
      <c r="I119" s="18">
        <f t="shared" si="17"/>
        <v>8.67</v>
      </c>
    </row>
    <row r="120" spans="1:9" ht="57">
      <c r="A120" s="16">
        <v>99</v>
      </c>
      <c r="B120" s="15" t="s">
        <v>224</v>
      </c>
      <c r="C120" s="64" t="s">
        <v>21</v>
      </c>
      <c r="D120" s="69" t="s">
        <v>225</v>
      </c>
      <c r="E120" s="66" t="s">
        <v>26</v>
      </c>
      <c r="F120" s="17">
        <v>1</v>
      </c>
      <c r="G120" s="18">
        <v>4.1500000000000004</v>
      </c>
      <c r="H120" s="18">
        <f t="shared" si="16"/>
        <v>5.36</v>
      </c>
      <c r="I120" s="18">
        <f t="shared" si="17"/>
        <v>5.36</v>
      </c>
    </row>
    <row r="121" spans="1:9" ht="57">
      <c r="A121" s="16">
        <v>100</v>
      </c>
      <c r="B121" s="15" t="s">
        <v>226</v>
      </c>
      <c r="C121" s="64" t="s">
        <v>21</v>
      </c>
      <c r="D121" s="69" t="s">
        <v>227</v>
      </c>
      <c r="E121" s="66" t="s">
        <v>26</v>
      </c>
      <c r="F121" s="17">
        <v>1</v>
      </c>
      <c r="G121" s="18">
        <v>11.14</v>
      </c>
      <c r="H121" s="18">
        <f t="shared" si="16"/>
        <v>14.38</v>
      </c>
      <c r="I121" s="18">
        <f t="shared" si="17"/>
        <v>14.38</v>
      </c>
    </row>
    <row r="122" spans="1:9" ht="57">
      <c r="A122" s="16">
        <v>101</v>
      </c>
      <c r="B122" s="15" t="s">
        <v>228</v>
      </c>
      <c r="C122" s="64" t="s">
        <v>21</v>
      </c>
      <c r="D122" s="69" t="s">
        <v>229</v>
      </c>
      <c r="E122" s="66" t="s">
        <v>26</v>
      </c>
      <c r="F122" s="17">
        <v>4</v>
      </c>
      <c r="G122" s="18">
        <v>14.65</v>
      </c>
      <c r="H122" s="18">
        <f t="shared" si="16"/>
        <v>18.91</v>
      </c>
      <c r="I122" s="18">
        <f t="shared" si="17"/>
        <v>75.64</v>
      </c>
    </row>
    <row r="123" spans="1:9" ht="28.5">
      <c r="A123" s="16">
        <v>102</v>
      </c>
      <c r="B123" s="15" t="s">
        <v>230</v>
      </c>
      <c r="C123" s="64" t="s">
        <v>37</v>
      </c>
      <c r="D123" s="69" t="s">
        <v>458</v>
      </c>
      <c r="E123" s="66" t="s">
        <v>43</v>
      </c>
      <c r="F123" s="17">
        <v>1</v>
      </c>
      <c r="G123" s="18">
        <v>27.52</v>
      </c>
      <c r="H123" s="18">
        <f t="shared" si="16"/>
        <v>35.520000000000003</v>
      </c>
      <c r="I123" s="18">
        <f t="shared" si="17"/>
        <v>35.520000000000003</v>
      </c>
    </row>
    <row r="124" spans="1:9" ht="57">
      <c r="A124" s="16">
        <v>98</v>
      </c>
      <c r="B124" s="15" t="s">
        <v>231</v>
      </c>
      <c r="C124" s="64" t="s">
        <v>21</v>
      </c>
      <c r="D124" s="69" t="s">
        <v>232</v>
      </c>
      <c r="E124" s="66" t="s">
        <v>96</v>
      </c>
      <c r="F124" s="17">
        <v>6</v>
      </c>
      <c r="G124" s="18">
        <v>32.86</v>
      </c>
      <c r="H124" s="18">
        <f t="shared" si="16"/>
        <v>42.41</v>
      </c>
      <c r="I124" s="18">
        <f t="shared" si="17"/>
        <v>254.46</v>
      </c>
    </row>
    <row r="125" spans="1:9" ht="28.5">
      <c r="A125" s="16">
        <v>99</v>
      </c>
      <c r="B125" s="15" t="s">
        <v>233</v>
      </c>
      <c r="C125" s="64" t="s">
        <v>37</v>
      </c>
      <c r="D125" s="69" t="s">
        <v>234</v>
      </c>
      <c r="E125" s="66" t="s">
        <v>52</v>
      </c>
      <c r="F125" s="17">
        <v>25</v>
      </c>
      <c r="G125" s="18">
        <v>68.84</v>
      </c>
      <c r="H125" s="18">
        <f t="shared" si="16"/>
        <v>88.85</v>
      </c>
      <c r="I125" s="18">
        <f t="shared" si="17"/>
        <v>2221.25</v>
      </c>
    </row>
    <row r="126" spans="1:9" ht="28.5">
      <c r="A126" s="16">
        <v>100</v>
      </c>
      <c r="B126" s="15" t="s">
        <v>235</v>
      </c>
      <c r="C126" s="64" t="s">
        <v>37</v>
      </c>
      <c r="D126" s="69" t="s">
        <v>459</v>
      </c>
      <c r="E126" s="66" t="s">
        <v>52</v>
      </c>
      <c r="F126" s="17">
        <v>2</v>
      </c>
      <c r="G126" s="18">
        <v>10.33</v>
      </c>
      <c r="H126" s="18">
        <f t="shared" si="16"/>
        <v>13.33</v>
      </c>
      <c r="I126" s="18">
        <f t="shared" si="17"/>
        <v>26.66</v>
      </c>
    </row>
    <row r="127" spans="1:9" ht="28.5">
      <c r="A127" s="16">
        <v>101</v>
      </c>
      <c r="B127" s="15" t="s">
        <v>236</v>
      </c>
      <c r="C127" s="64" t="s">
        <v>21</v>
      </c>
      <c r="D127" s="69" t="s">
        <v>237</v>
      </c>
      <c r="E127" s="66" t="s">
        <v>26</v>
      </c>
      <c r="F127" s="17">
        <v>1</v>
      </c>
      <c r="G127" s="18">
        <v>6.05</v>
      </c>
      <c r="H127" s="18">
        <f t="shared" si="16"/>
        <v>7.81</v>
      </c>
      <c r="I127" s="18">
        <f t="shared" si="17"/>
        <v>7.81</v>
      </c>
    </row>
    <row r="128" spans="1:9" ht="42.75">
      <c r="A128" s="16">
        <v>102</v>
      </c>
      <c r="B128" s="15" t="s">
        <v>238</v>
      </c>
      <c r="C128" s="64" t="s">
        <v>21</v>
      </c>
      <c r="D128" s="69" t="s">
        <v>239</v>
      </c>
      <c r="E128" s="66" t="s">
        <v>26</v>
      </c>
      <c r="F128" s="17">
        <v>1</v>
      </c>
      <c r="G128" s="18">
        <v>45.13</v>
      </c>
      <c r="H128" s="18">
        <f t="shared" si="16"/>
        <v>58.25</v>
      </c>
      <c r="I128" s="18">
        <f t="shared" si="17"/>
        <v>58.25</v>
      </c>
    </row>
    <row r="129" spans="1:9" ht="42.75">
      <c r="A129" s="16">
        <v>98</v>
      </c>
      <c r="B129" s="15" t="s">
        <v>240</v>
      </c>
      <c r="C129" s="64" t="s">
        <v>21</v>
      </c>
      <c r="D129" s="69" t="s">
        <v>241</v>
      </c>
      <c r="E129" s="66" t="s">
        <v>26</v>
      </c>
      <c r="F129" s="17">
        <v>1</v>
      </c>
      <c r="G129" s="18">
        <v>341.85</v>
      </c>
      <c r="H129" s="18">
        <f t="shared" si="16"/>
        <v>441.23</v>
      </c>
      <c r="I129" s="18">
        <f t="shared" si="17"/>
        <v>441.23</v>
      </c>
    </row>
    <row r="130" spans="1:9" ht="42.75">
      <c r="A130" s="16">
        <v>99</v>
      </c>
      <c r="B130" s="15" t="s">
        <v>242</v>
      </c>
      <c r="C130" s="64" t="s">
        <v>37</v>
      </c>
      <c r="D130" s="69" t="s">
        <v>460</v>
      </c>
      <c r="E130" s="66" t="s">
        <v>43</v>
      </c>
      <c r="F130" s="17">
        <v>1</v>
      </c>
      <c r="G130" s="18">
        <v>543.53</v>
      </c>
      <c r="H130" s="18">
        <f t="shared" si="16"/>
        <v>701.53</v>
      </c>
      <c r="I130" s="18">
        <f t="shared" si="17"/>
        <v>701.53</v>
      </c>
    </row>
    <row r="131" spans="1:9" ht="42.75">
      <c r="A131" s="16">
        <v>100</v>
      </c>
      <c r="B131" s="15" t="s">
        <v>243</v>
      </c>
      <c r="C131" s="64" t="s">
        <v>21</v>
      </c>
      <c r="D131" s="69" t="s">
        <v>244</v>
      </c>
      <c r="E131" s="66" t="s">
        <v>26</v>
      </c>
      <c r="F131" s="17">
        <v>1</v>
      </c>
      <c r="G131" s="18">
        <v>15.01</v>
      </c>
      <c r="H131" s="18">
        <f t="shared" si="16"/>
        <v>19.37</v>
      </c>
      <c r="I131" s="18">
        <f t="shared" si="17"/>
        <v>19.37</v>
      </c>
    </row>
    <row r="132" spans="1:9" ht="42.75">
      <c r="A132" s="16">
        <v>101</v>
      </c>
      <c r="B132" s="15" t="s">
        <v>245</v>
      </c>
      <c r="C132" s="64" t="s">
        <v>21</v>
      </c>
      <c r="D132" s="69" t="s">
        <v>246</v>
      </c>
      <c r="E132" s="66" t="s">
        <v>96</v>
      </c>
      <c r="F132" s="17">
        <v>6</v>
      </c>
      <c r="G132" s="18">
        <v>16.920000000000002</v>
      </c>
      <c r="H132" s="18">
        <f t="shared" si="16"/>
        <v>21.84</v>
      </c>
      <c r="I132" s="18">
        <f t="shared" si="17"/>
        <v>131.04</v>
      </c>
    </row>
    <row r="133" spans="1:9" ht="42.75">
      <c r="A133" s="16">
        <v>102</v>
      </c>
      <c r="B133" s="15" t="s">
        <v>247</v>
      </c>
      <c r="C133" s="64" t="s">
        <v>21</v>
      </c>
      <c r="D133" s="69" t="s">
        <v>248</v>
      </c>
      <c r="E133" s="66" t="s">
        <v>26</v>
      </c>
      <c r="F133" s="17">
        <v>1</v>
      </c>
      <c r="G133" s="18">
        <v>8.61</v>
      </c>
      <c r="H133" s="18">
        <f t="shared" si="16"/>
        <v>11.11</v>
      </c>
      <c r="I133" s="18">
        <f t="shared" si="17"/>
        <v>11.11</v>
      </c>
    </row>
    <row r="134" spans="1:9">
      <c r="A134" s="16">
        <v>103</v>
      </c>
      <c r="B134" s="15" t="s">
        <v>249</v>
      </c>
      <c r="C134" s="64" t="s">
        <v>37</v>
      </c>
      <c r="D134" s="69" t="s">
        <v>250</v>
      </c>
      <c r="E134" s="66" t="s">
        <v>43</v>
      </c>
      <c r="F134" s="17">
        <v>2</v>
      </c>
      <c r="G134" s="18">
        <v>23.64</v>
      </c>
      <c r="H134" s="18">
        <f t="shared" si="16"/>
        <v>30.51</v>
      </c>
      <c r="I134" s="18">
        <f t="shared" si="17"/>
        <v>61.02</v>
      </c>
    </row>
    <row r="135" spans="1:9" ht="42.75">
      <c r="A135" s="16">
        <v>104</v>
      </c>
      <c r="B135" s="15" t="s">
        <v>251</v>
      </c>
      <c r="C135" s="64" t="s">
        <v>21</v>
      </c>
      <c r="D135" s="69" t="s">
        <v>252</v>
      </c>
      <c r="E135" s="66" t="s">
        <v>26</v>
      </c>
      <c r="F135" s="17">
        <v>3</v>
      </c>
      <c r="G135" s="18">
        <v>9.2100000000000009</v>
      </c>
      <c r="H135" s="18">
        <f t="shared" si="16"/>
        <v>11.89</v>
      </c>
      <c r="I135" s="18">
        <f t="shared" si="17"/>
        <v>35.67</v>
      </c>
    </row>
    <row r="136" spans="1:9" ht="42.75">
      <c r="A136" s="16">
        <v>105</v>
      </c>
      <c r="B136" s="15" t="s">
        <v>253</v>
      </c>
      <c r="C136" s="64" t="s">
        <v>21</v>
      </c>
      <c r="D136" s="69" t="s">
        <v>254</v>
      </c>
      <c r="E136" s="66" t="s">
        <v>96</v>
      </c>
      <c r="F136" s="17">
        <v>7</v>
      </c>
      <c r="G136" s="18">
        <v>12.66</v>
      </c>
      <c r="H136" s="18">
        <f t="shared" si="16"/>
        <v>16.34</v>
      </c>
      <c r="I136" s="18">
        <f t="shared" si="17"/>
        <v>114.38</v>
      </c>
    </row>
    <row r="137" spans="1:9" ht="42.75">
      <c r="A137" s="16">
        <v>106</v>
      </c>
      <c r="B137" s="15" t="s">
        <v>255</v>
      </c>
      <c r="C137" s="64" t="s">
        <v>21</v>
      </c>
      <c r="D137" s="69" t="s">
        <v>256</v>
      </c>
      <c r="E137" s="66" t="s">
        <v>26</v>
      </c>
      <c r="F137" s="17">
        <v>1</v>
      </c>
      <c r="G137" s="18">
        <v>7.02</v>
      </c>
      <c r="H137" s="18">
        <f t="shared" si="16"/>
        <v>9.06</v>
      </c>
      <c r="I137" s="18">
        <f t="shared" si="17"/>
        <v>9.06</v>
      </c>
    </row>
    <row r="138" spans="1:9" ht="57">
      <c r="A138" s="16">
        <v>107</v>
      </c>
      <c r="B138" s="15" t="s">
        <v>257</v>
      </c>
      <c r="C138" s="64" t="s">
        <v>21</v>
      </c>
      <c r="D138" s="69" t="s">
        <v>258</v>
      </c>
      <c r="E138" s="66" t="s">
        <v>26</v>
      </c>
      <c r="F138" s="17">
        <v>4</v>
      </c>
      <c r="G138" s="18">
        <v>482.65</v>
      </c>
      <c r="H138" s="18">
        <f t="shared" si="16"/>
        <v>622.96</v>
      </c>
      <c r="I138" s="18">
        <f t="shared" si="17"/>
        <v>2491.84</v>
      </c>
    </row>
    <row r="139" spans="1:9" ht="42.75">
      <c r="A139" s="16">
        <v>108</v>
      </c>
      <c r="B139" s="15" t="s">
        <v>259</v>
      </c>
      <c r="C139" s="64" t="s">
        <v>21</v>
      </c>
      <c r="D139" s="69" t="s">
        <v>260</v>
      </c>
      <c r="E139" s="66" t="s">
        <v>26</v>
      </c>
      <c r="F139" s="17">
        <v>1</v>
      </c>
      <c r="G139" s="18">
        <v>68.900000000000006</v>
      </c>
      <c r="H139" s="18">
        <f t="shared" si="16"/>
        <v>88.93</v>
      </c>
      <c r="I139" s="18">
        <f t="shared" si="17"/>
        <v>88.93</v>
      </c>
    </row>
    <row r="140" spans="1:9" ht="28.5">
      <c r="A140" s="16">
        <v>109</v>
      </c>
      <c r="B140" s="15" t="s">
        <v>261</v>
      </c>
      <c r="C140" s="64" t="s">
        <v>37</v>
      </c>
      <c r="D140" s="69" t="s">
        <v>262</v>
      </c>
      <c r="E140" s="66" t="s">
        <v>43</v>
      </c>
      <c r="F140" s="17">
        <v>1</v>
      </c>
      <c r="G140" s="18">
        <v>68.37</v>
      </c>
      <c r="H140" s="18">
        <f t="shared" si="16"/>
        <v>88.25</v>
      </c>
      <c r="I140" s="18">
        <f t="shared" si="17"/>
        <v>88.25</v>
      </c>
    </row>
    <row r="141" spans="1:9" ht="42.75">
      <c r="A141" s="16">
        <v>110</v>
      </c>
      <c r="B141" s="15" t="s">
        <v>263</v>
      </c>
      <c r="C141" s="64" t="s">
        <v>21</v>
      </c>
      <c r="D141" s="69" t="s">
        <v>264</v>
      </c>
      <c r="E141" s="66" t="s">
        <v>23</v>
      </c>
      <c r="F141" s="17">
        <v>1</v>
      </c>
      <c r="G141" s="18">
        <v>424.27</v>
      </c>
      <c r="H141" s="18">
        <f t="shared" si="16"/>
        <v>547.61</v>
      </c>
      <c r="I141" s="18">
        <f t="shared" si="17"/>
        <v>547.61</v>
      </c>
    </row>
    <row r="142" spans="1:9">
      <c r="A142" s="22" t="s">
        <v>265</v>
      </c>
      <c r="B142" s="11"/>
      <c r="C142" s="63"/>
      <c r="D142" s="68" t="s">
        <v>266</v>
      </c>
      <c r="E142" s="65"/>
      <c r="F142" s="12"/>
      <c r="G142" s="13"/>
      <c r="H142" s="13"/>
      <c r="I142" s="13">
        <f>SUM(I143:I174)</f>
        <v>15301.710000000001</v>
      </c>
    </row>
    <row r="143" spans="1:9" ht="28.5">
      <c r="A143" s="16">
        <v>111</v>
      </c>
      <c r="B143" s="15" t="s">
        <v>267</v>
      </c>
      <c r="C143" s="64" t="s">
        <v>37</v>
      </c>
      <c r="D143" s="69" t="s">
        <v>461</v>
      </c>
      <c r="E143" s="66" t="s">
        <v>26</v>
      </c>
      <c r="F143" s="17">
        <v>6</v>
      </c>
      <c r="G143" s="18">
        <v>11.01</v>
      </c>
      <c r="H143" s="18">
        <f t="shared" si="16"/>
        <v>14.21</v>
      </c>
      <c r="I143" s="18">
        <f t="shared" ref="I143:I174" si="18">ROUND(F143*H143,2)</f>
        <v>85.26</v>
      </c>
    </row>
    <row r="144" spans="1:9">
      <c r="A144" s="16">
        <v>112</v>
      </c>
      <c r="B144" s="15" t="s">
        <v>268</v>
      </c>
      <c r="C144" s="64" t="s">
        <v>37</v>
      </c>
      <c r="D144" s="69" t="s">
        <v>269</v>
      </c>
      <c r="E144" s="66" t="s">
        <v>26</v>
      </c>
      <c r="F144" s="17">
        <v>8</v>
      </c>
      <c r="G144" s="18">
        <v>2.52</v>
      </c>
      <c r="H144" s="18">
        <f t="shared" si="16"/>
        <v>3.25</v>
      </c>
      <c r="I144" s="18">
        <f t="shared" si="18"/>
        <v>26</v>
      </c>
    </row>
    <row r="145" spans="1:9" ht="42.75">
      <c r="A145" s="16">
        <v>113</v>
      </c>
      <c r="B145" s="15" t="s">
        <v>270</v>
      </c>
      <c r="C145" s="64" t="s">
        <v>21</v>
      </c>
      <c r="D145" s="69" t="s">
        <v>271</v>
      </c>
      <c r="E145" s="66" t="s">
        <v>26</v>
      </c>
      <c r="F145" s="17">
        <v>13</v>
      </c>
      <c r="G145" s="18">
        <v>5.1100000000000003</v>
      </c>
      <c r="H145" s="18">
        <f t="shared" si="16"/>
        <v>6.6</v>
      </c>
      <c r="I145" s="18">
        <f t="shared" si="18"/>
        <v>85.8</v>
      </c>
    </row>
    <row r="146" spans="1:9" ht="42.75">
      <c r="A146" s="16">
        <v>114</v>
      </c>
      <c r="B146" s="15" t="s">
        <v>272</v>
      </c>
      <c r="C146" s="64" t="s">
        <v>21</v>
      </c>
      <c r="D146" s="69" t="s">
        <v>273</v>
      </c>
      <c r="E146" s="66" t="s">
        <v>26</v>
      </c>
      <c r="F146" s="17">
        <v>50</v>
      </c>
      <c r="G146" s="18">
        <v>3.64</v>
      </c>
      <c r="H146" s="18">
        <f t="shared" si="16"/>
        <v>4.7</v>
      </c>
      <c r="I146" s="18">
        <f t="shared" si="18"/>
        <v>235</v>
      </c>
    </row>
    <row r="147" spans="1:9" ht="42.75">
      <c r="A147" s="16">
        <v>115</v>
      </c>
      <c r="B147" s="15" t="s">
        <v>274</v>
      </c>
      <c r="C147" s="64" t="s">
        <v>21</v>
      </c>
      <c r="D147" s="69" t="s">
        <v>275</v>
      </c>
      <c r="E147" s="66" t="s">
        <v>96</v>
      </c>
      <c r="F147" s="17">
        <v>108</v>
      </c>
      <c r="G147" s="18">
        <v>5.66</v>
      </c>
      <c r="H147" s="18">
        <f t="shared" si="16"/>
        <v>7.31</v>
      </c>
      <c r="I147" s="18">
        <f t="shared" si="18"/>
        <v>789.48</v>
      </c>
    </row>
    <row r="148" spans="1:9" ht="42.75">
      <c r="A148" s="16">
        <v>116</v>
      </c>
      <c r="B148" s="15" t="s">
        <v>276</v>
      </c>
      <c r="C148" s="64" t="s">
        <v>21</v>
      </c>
      <c r="D148" s="69" t="s">
        <v>277</v>
      </c>
      <c r="E148" s="66" t="s">
        <v>96</v>
      </c>
      <c r="F148" s="17">
        <v>79</v>
      </c>
      <c r="G148" s="18">
        <v>1.62</v>
      </c>
      <c r="H148" s="18">
        <f t="shared" si="16"/>
        <v>2.09</v>
      </c>
      <c r="I148" s="18">
        <f t="shared" si="18"/>
        <v>165.11</v>
      </c>
    </row>
    <row r="149" spans="1:9" ht="42.75">
      <c r="A149" s="16">
        <v>117</v>
      </c>
      <c r="B149" s="15" t="s">
        <v>278</v>
      </c>
      <c r="C149" s="64" t="s">
        <v>21</v>
      </c>
      <c r="D149" s="69" t="s">
        <v>279</v>
      </c>
      <c r="E149" s="66" t="s">
        <v>96</v>
      </c>
      <c r="F149" s="17">
        <v>383</v>
      </c>
      <c r="G149" s="18">
        <v>2.35</v>
      </c>
      <c r="H149" s="18">
        <f t="shared" si="16"/>
        <v>3.03</v>
      </c>
      <c r="I149" s="18">
        <f t="shared" si="18"/>
        <v>1160.49</v>
      </c>
    </row>
    <row r="150" spans="1:9" ht="42.75">
      <c r="A150" s="16">
        <v>118</v>
      </c>
      <c r="B150" s="15" t="s">
        <v>280</v>
      </c>
      <c r="C150" s="64" t="s">
        <v>21</v>
      </c>
      <c r="D150" s="69" t="s">
        <v>281</v>
      </c>
      <c r="E150" s="66" t="s">
        <v>96</v>
      </c>
      <c r="F150" s="17">
        <v>434</v>
      </c>
      <c r="G150" s="18">
        <v>3.83</v>
      </c>
      <c r="H150" s="18">
        <f t="shared" si="16"/>
        <v>4.9400000000000004</v>
      </c>
      <c r="I150" s="18">
        <f t="shared" si="18"/>
        <v>2143.96</v>
      </c>
    </row>
    <row r="151" spans="1:9" ht="28.5">
      <c r="A151" s="16">
        <v>119</v>
      </c>
      <c r="B151" s="15" t="s">
        <v>282</v>
      </c>
      <c r="C151" s="64" t="s">
        <v>21</v>
      </c>
      <c r="D151" s="69" t="s">
        <v>283</v>
      </c>
      <c r="E151" s="66" t="s">
        <v>26</v>
      </c>
      <c r="F151" s="17">
        <v>15</v>
      </c>
      <c r="G151" s="18">
        <v>124.6</v>
      </c>
      <c r="H151" s="18">
        <f t="shared" si="16"/>
        <v>160.82</v>
      </c>
      <c r="I151" s="18">
        <f t="shared" si="18"/>
        <v>2412.3000000000002</v>
      </c>
    </row>
    <row r="152" spans="1:9" ht="42.75">
      <c r="A152" s="16">
        <v>120</v>
      </c>
      <c r="B152" s="15" t="s">
        <v>284</v>
      </c>
      <c r="C152" s="64" t="s">
        <v>21</v>
      </c>
      <c r="D152" s="69" t="s">
        <v>285</v>
      </c>
      <c r="E152" s="66" t="s">
        <v>26</v>
      </c>
      <c r="F152" s="17">
        <v>3</v>
      </c>
      <c r="G152" s="18">
        <v>14.71</v>
      </c>
      <c r="H152" s="18">
        <f t="shared" si="16"/>
        <v>18.989999999999998</v>
      </c>
      <c r="I152" s="18">
        <f t="shared" si="18"/>
        <v>56.97</v>
      </c>
    </row>
    <row r="153" spans="1:9" ht="28.5">
      <c r="A153" s="16">
        <v>121</v>
      </c>
      <c r="B153" s="15" t="s">
        <v>286</v>
      </c>
      <c r="C153" s="64" t="s">
        <v>37</v>
      </c>
      <c r="D153" s="69" t="s">
        <v>462</v>
      </c>
      <c r="E153" s="66" t="s">
        <v>43</v>
      </c>
      <c r="F153" s="17">
        <v>1</v>
      </c>
      <c r="G153" s="18">
        <v>16.59</v>
      </c>
      <c r="H153" s="18">
        <f t="shared" si="16"/>
        <v>21.41</v>
      </c>
      <c r="I153" s="18">
        <f t="shared" si="18"/>
        <v>21.41</v>
      </c>
    </row>
    <row r="154" spans="1:9" ht="28.5">
      <c r="A154" s="16">
        <v>122</v>
      </c>
      <c r="B154" s="15" t="s">
        <v>287</v>
      </c>
      <c r="C154" s="64" t="s">
        <v>37</v>
      </c>
      <c r="D154" s="69" t="s">
        <v>463</v>
      </c>
      <c r="E154" s="66" t="s">
        <v>26</v>
      </c>
      <c r="F154" s="17">
        <v>1</v>
      </c>
      <c r="G154" s="18">
        <v>22.54</v>
      </c>
      <c r="H154" s="18">
        <f t="shared" si="16"/>
        <v>29.09</v>
      </c>
      <c r="I154" s="18">
        <f t="shared" si="18"/>
        <v>29.09</v>
      </c>
    </row>
    <row r="155" spans="1:9" ht="28.5">
      <c r="A155" s="16">
        <v>123</v>
      </c>
      <c r="B155" s="15" t="s">
        <v>288</v>
      </c>
      <c r="C155" s="64" t="s">
        <v>37</v>
      </c>
      <c r="D155" s="69" t="s">
        <v>464</v>
      </c>
      <c r="E155" s="66" t="s">
        <v>26</v>
      </c>
      <c r="F155" s="17">
        <v>5</v>
      </c>
      <c r="G155" s="18">
        <v>26.9</v>
      </c>
      <c r="H155" s="18">
        <f t="shared" si="16"/>
        <v>34.72</v>
      </c>
      <c r="I155" s="18">
        <f t="shared" si="18"/>
        <v>173.6</v>
      </c>
    </row>
    <row r="156" spans="1:9" ht="42.75">
      <c r="A156" s="16">
        <v>124</v>
      </c>
      <c r="B156" s="15" t="s">
        <v>289</v>
      </c>
      <c r="C156" s="64" t="s">
        <v>21</v>
      </c>
      <c r="D156" s="69" t="s">
        <v>290</v>
      </c>
      <c r="E156" s="66" t="s">
        <v>26</v>
      </c>
      <c r="F156" s="17">
        <v>5</v>
      </c>
      <c r="G156" s="18">
        <v>11.34</v>
      </c>
      <c r="H156" s="18">
        <f t="shared" si="16"/>
        <v>14.64</v>
      </c>
      <c r="I156" s="18">
        <f t="shared" si="18"/>
        <v>73.2</v>
      </c>
    </row>
    <row r="157" spans="1:9" ht="28.5">
      <c r="A157" s="16">
        <v>125</v>
      </c>
      <c r="B157" s="15" t="s">
        <v>291</v>
      </c>
      <c r="C157" s="64" t="s">
        <v>37</v>
      </c>
      <c r="D157" s="69" t="s">
        <v>465</v>
      </c>
      <c r="E157" s="66" t="s">
        <v>26</v>
      </c>
      <c r="F157" s="17">
        <v>1</v>
      </c>
      <c r="G157" s="18">
        <v>80.739999999999995</v>
      </c>
      <c r="H157" s="18">
        <f t="shared" si="16"/>
        <v>104.21</v>
      </c>
      <c r="I157" s="18">
        <f t="shared" si="18"/>
        <v>104.21</v>
      </c>
    </row>
    <row r="158" spans="1:9" ht="42.75">
      <c r="A158" s="16">
        <v>126</v>
      </c>
      <c r="B158" s="15" t="s">
        <v>292</v>
      </c>
      <c r="C158" s="64" t="s">
        <v>21</v>
      </c>
      <c r="D158" s="69" t="s">
        <v>293</v>
      </c>
      <c r="E158" s="66" t="s">
        <v>96</v>
      </c>
      <c r="F158" s="17">
        <v>14</v>
      </c>
      <c r="G158" s="18">
        <v>5.16</v>
      </c>
      <c r="H158" s="18">
        <f t="shared" si="16"/>
        <v>6.66</v>
      </c>
      <c r="I158" s="18">
        <f t="shared" si="18"/>
        <v>93.24</v>
      </c>
    </row>
    <row r="159" spans="1:9" ht="42.75">
      <c r="A159" s="16">
        <v>127</v>
      </c>
      <c r="B159" s="15" t="s">
        <v>294</v>
      </c>
      <c r="C159" s="64" t="s">
        <v>21</v>
      </c>
      <c r="D159" s="69" t="s">
        <v>295</v>
      </c>
      <c r="E159" s="66" t="s">
        <v>96</v>
      </c>
      <c r="F159" s="17">
        <v>2</v>
      </c>
      <c r="G159" s="18">
        <v>5.4</v>
      </c>
      <c r="H159" s="18">
        <f t="shared" si="16"/>
        <v>6.97</v>
      </c>
      <c r="I159" s="18">
        <f t="shared" si="18"/>
        <v>13.94</v>
      </c>
    </row>
    <row r="160" spans="1:9" ht="42.75">
      <c r="A160" s="16">
        <v>128</v>
      </c>
      <c r="B160" s="15" t="s">
        <v>296</v>
      </c>
      <c r="C160" s="64" t="s">
        <v>21</v>
      </c>
      <c r="D160" s="69" t="s">
        <v>297</v>
      </c>
      <c r="E160" s="66" t="s">
        <v>96</v>
      </c>
      <c r="F160" s="17">
        <v>3</v>
      </c>
      <c r="G160" s="18">
        <v>6.82</v>
      </c>
      <c r="H160" s="18">
        <f t="shared" si="16"/>
        <v>8.8000000000000007</v>
      </c>
      <c r="I160" s="18">
        <f t="shared" si="18"/>
        <v>26.4</v>
      </c>
    </row>
    <row r="161" spans="1:9" ht="42.75">
      <c r="A161" s="16">
        <v>129</v>
      </c>
      <c r="B161" s="15" t="s">
        <v>298</v>
      </c>
      <c r="C161" s="64" t="s">
        <v>21</v>
      </c>
      <c r="D161" s="69" t="s">
        <v>299</v>
      </c>
      <c r="E161" s="66" t="s">
        <v>96</v>
      </c>
      <c r="F161" s="17">
        <v>8</v>
      </c>
      <c r="G161" s="18">
        <v>3.3</v>
      </c>
      <c r="H161" s="18">
        <f t="shared" si="16"/>
        <v>4.26</v>
      </c>
      <c r="I161" s="18">
        <f t="shared" si="18"/>
        <v>34.08</v>
      </c>
    </row>
    <row r="162" spans="1:9" ht="28.5">
      <c r="A162" s="16">
        <v>130</v>
      </c>
      <c r="B162" s="15" t="s">
        <v>300</v>
      </c>
      <c r="C162" s="64" t="s">
        <v>37</v>
      </c>
      <c r="D162" s="69" t="s">
        <v>466</v>
      </c>
      <c r="E162" s="66" t="s">
        <v>52</v>
      </c>
      <c r="F162" s="17">
        <v>307</v>
      </c>
      <c r="G162" s="18">
        <v>7.36</v>
      </c>
      <c r="H162" s="18">
        <f t="shared" si="16"/>
        <v>9.5</v>
      </c>
      <c r="I162" s="18">
        <f t="shared" si="18"/>
        <v>2916.5</v>
      </c>
    </row>
    <row r="163" spans="1:9" ht="28.5">
      <c r="A163" s="16">
        <v>131</v>
      </c>
      <c r="B163" s="15" t="s">
        <v>301</v>
      </c>
      <c r="C163" s="64" t="s">
        <v>37</v>
      </c>
      <c r="D163" s="69" t="s">
        <v>467</v>
      </c>
      <c r="E163" s="66" t="s">
        <v>52</v>
      </c>
      <c r="F163" s="17">
        <v>36</v>
      </c>
      <c r="G163" s="18">
        <v>9.2100000000000009</v>
      </c>
      <c r="H163" s="18">
        <f t="shared" si="16"/>
        <v>11.89</v>
      </c>
      <c r="I163" s="18">
        <f t="shared" si="18"/>
        <v>428.04</v>
      </c>
    </row>
    <row r="164" spans="1:9" ht="28.5">
      <c r="A164" s="16">
        <v>132</v>
      </c>
      <c r="B164" s="15" t="s">
        <v>302</v>
      </c>
      <c r="C164" s="64" t="s">
        <v>37</v>
      </c>
      <c r="D164" s="69" t="s">
        <v>468</v>
      </c>
      <c r="E164" s="66" t="s">
        <v>52</v>
      </c>
      <c r="F164" s="17">
        <v>33</v>
      </c>
      <c r="G164" s="18">
        <v>13.58</v>
      </c>
      <c r="H164" s="18">
        <f t="shared" si="16"/>
        <v>17.53</v>
      </c>
      <c r="I164" s="18">
        <f t="shared" si="18"/>
        <v>578.49</v>
      </c>
    </row>
    <row r="165" spans="1:9" ht="42.75">
      <c r="A165" s="16">
        <v>133</v>
      </c>
      <c r="B165" s="15" t="s">
        <v>303</v>
      </c>
      <c r="C165" s="64" t="s">
        <v>37</v>
      </c>
      <c r="D165" s="69" t="s">
        <v>304</v>
      </c>
      <c r="E165" s="66" t="s">
        <v>43</v>
      </c>
      <c r="F165" s="17">
        <v>1</v>
      </c>
      <c r="G165" s="18">
        <v>212.67</v>
      </c>
      <c r="H165" s="18">
        <f t="shared" si="16"/>
        <v>274.49</v>
      </c>
      <c r="I165" s="18">
        <f t="shared" si="18"/>
        <v>274.49</v>
      </c>
    </row>
    <row r="166" spans="1:9" ht="28.5">
      <c r="A166" s="16">
        <v>134</v>
      </c>
      <c r="B166" s="15" t="s">
        <v>305</v>
      </c>
      <c r="C166" s="64" t="s">
        <v>21</v>
      </c>
      <c r="D166" s="69" t="s">
        <v>306</v>
      </c>
      <c r="E166" s="66" t="s">
        <v>26</v>
      </c>
      <c r="F166" s="17">
        <v>3</v>
      </c>
      <c r="G166" s="18">
        <v>65.89</v>
      </c>
      <c r="H166" s="18">
        <f t="shared" si="16"/>
        <v>85.04</v>
      </c>
      <c r="I166" s="18">
        <f t="shared" si="18"/>
        <v>255.12</v>
      </c>
    </row>
    <row r="167" spans="1:9" ht="42.75">
      <c r="A167" s="16">
        <v>135</v>
      </c>
      <c r="B167" s="15" t="s">
        <v>307</v>
      </c>
      <c r="C167" s="64" t="s">
        <v>37</v>
      </c>
      <c r="D167" s="69" t="s">
        <v>469</v>
      </c>
      <c r="E167" s="66" t="s">
        <v>43</v>
      </c>
      <c r="F167" s="17">
        <v>2</v>
      </c>
      <c r="G167" s="18">
        <v>329.4</v>
      </c>
      <c r="H167" s="18">
        <f t="shared" si="16"/>
        <v>425.16</v>
      </c>
      <c r="I167" s="18">
        <f t="shared" si="18"/>
        <v>850.32</v>
      </c>
    </row>
    <row r="168" spans="1:9" ht="57">
      <c r="A168" s="16">
        <v>136</v>
      </c>
      <c r="B168" s="15" t="s">
        <v>308</v>
      </c>
      <c r="C168" s="64" t="s">
        <v>37</v>
      </c>
      <c r="D168" s="69" t="s">
        <v>470</v>
      </c>
      <c r="E168" s="66" t="s">
        <v>43</v>
      </c>
      <c r="F168" s="17">
        <v>2</v>
      </c>
      <c r="G168" s="18">
        <v>78.03</v>
      </c>
      <c r="H168" s="18">
        <f t="shared" si="16"/>
        <v>100.71</v>
      </c>
      <c r="I168" s="18">
        <f t="shared" si="18"/>
        <v>201.42</v>
      </c>
    </row>
    <row r="169" spans="1:9" ht="28.5">
      <c r="A169" s="16">
        <v>137</v>
      </c>
      <c r="B169" s="15" t="s">
        <v>309</v>
      </c>
      <c r="C169" s="64" t="s">
        <v>37</v>
      </c>
      <c r="D169" s="69" t="s">
        <v>471</v>
      </c>
      <c r="E169" s="66" t="s">
        <v>52</v>
      </c>
      <c r="F169" s="17">
        <v>32</v>
      </c>
      <c r="G169" s="18">
        <v>7.14</v>
      </c>
      <c r="H169" s="18">
        <f t="shared" si="16"/>
        <v>9.2200000000000006</v>
      </c>
      <c r="I169" s="18">
        <f t="shared" si="18"/>
        <v>295.04000000000002</v>
      </c>
    </row>
    <row r="170" spans="1:9" ht="28.5">
      <c r="A170" s="16">
        <v>138</v>
      </c>
      <c r="B170" s="15" t="s">
        <v>310</v>
      </c>
      <c r="C170" s="64" t="s">
        <v>21</v>
      </c>
      <c r="D170" s="69" t="s">
        <v>311</v>
      </c>
      <c r="E170" s="66" t="s">
        <v>96</v>
      </c>
      <c r="F170" s="17">
        <v>26</v>
      </c>
      <c r="G170" s="18">
        <v>0.95</v>
      </c>
      <c r="H170" s="18">
        <f t="shared" si="16"/>
        <v>1.23</v>
      </c>
      <c r="I170" s="18">
        <f t="shared" si="18"/>
        <v>31.98</v>
      </c>
    </row>
    <row r="171" spans="1:9" ht="28.5">
      <c r="A171" s="16">
        <v>139</v>
      </c>
      <c r="B171" s="15" t="s">
        <v>312</v>
      </c>
      <c r="C171" s="64" t="s">
        <v>21</v>
      </c>
      <c r="D171" s="69" t="s">
        <v>313</v>
      </c>
      <c r="E171" s="66" t="s">
        <v>26</v>
      </c>
      <c r="F171" s="17">
        <v>1</v>
      </c>
      <c r="G171" s="18">
        <v>28.97</v>
      </c>
      <c r="H171" s="18">
        <f t="shared" si="16"/>
        <v>37.39</v>
      </c>
      <c r="I171" s="18">
        <f t="shared" si="18"/>
        <v>37.39</v>
      </c>
    </row>
    <row r="172" spans="1:9">
      <c r="A172" s="16">
        <v>140</v>
      </c>
      <c r="B172" s="15" t="s">
        <v>314</v>
      </c>
      <c r="C172" s="64" t="s">
        <v>37</v>
      </c>
      <c r="D172" s="69" t="s">
        <v>472</v>
      </c>
      <c r="E172" s="66" t="s">
        <v>52</v>
      </c>
      <c r="F172" s="17">
        <v>264</v>
      </c>
      <c r="G172" s="18">
        <v>2.2400000000000002</v>
      </c>
      <c r="H172" s="18">
        <f t="shared" si="16"/>
        <v>2.89</v>
      </c>
      <c r="I172" s="18">
        <f t="shared" si="18"/>
        <v>762.96</v>
      </c>
    </row>
    <row r="173" spans="1:9" ht="28.5">
      <c r="A173" s="16">
        <v>141</v>
      </c>
      <c r="B173" s="15" t="s">
        <v>315</v>
      </c>
      <c r="C173" s="64" t="s">
        <v>21</v>
      </c>
      <c r="D173" s="69" t="s">
        <v>316</v>
      </c>
      <c r="E173" s="66" t="s">
        <v>26</v>
      </c>
      <c r="F173" s="17">
        <v>1</v>
      </c>
      <c r="G173" s="18">
        <v>17.559999999999999</v>
      </c>
      <c r="H173" s="18">
        <f t="shared" si="16"/>
        <v>22.66</v>
      </c>
      <c r="I173" s="18">
        <f t="shared" si="18"/>
        <v>22.66</v>
      </c>
    </row>
    <row r="174" spans="1:9" ht="28.5">
      <c r="A174" s="16">
        <v>142</v>
      </c>
      <c r="B174" s="15" t="s">
        <v>317</v>
      </c>
      <c r="C174" s="64" t="s">
        <v>37</v>
      </c>
      <c r="D174" s="69" t="s">
        <v>473</v>
      </c>
      <c r="E174" s="66" t="s">
        <v>43</v>
      </c>
      <c r="F174" s="17">
        <v>2</v>
      </c>
      <c r="G174" s="18">
        <v>355.53</v>
      </c>
      <c r="H174" s="18">
        <f t="shared" si="16"/>
        <v>458.88</v>
      </c>
      <c r="I174" s="18">
        <f t="shared" si="18"/>
        <v>917.76</v>
      </c>
    </row>
    <row r="175" spans="1:9">
      <c r="A175" s="22" t="s">
        <v>318</v>
      </c>
      <c r="B175" s="11"/>
      <c r="C175" s="63"/>
      <c r="D175" s="68" t="s">
        <v>319</v>
      </c>
      <c r="E175" s="65"/>
      <c r="F175" s="12"/>
      <c r="G175" s="13"/>
      <c r="H175" s="13"/>
      <c r="I175" s="13">
        <f>SUM(I176:I192)</f>
        <v>20704.479999999996</v>
      </c>
    </row>
    <row r="176" spans="1:9" ht="28.5">
      <c r="A176" s="16">
        <v>143</v>
      </c>
      <c r="B176" s="15" t="s">
        <v>320</v>
      </c>
      <c r="C176" s="64" t="s">
        <v>21</v>
      </c>
      <c r="D176" s="69" t="s">
        <v>321</v>
      </c>
      <c r="E176" s="66" t="s">
        <v>23</v>
      </c>
      <c r="F176" s="17">
        <v>34</v>
      </c>
      <c r="G176" s="18">
        <v>15.59</v>
      </c>
      <c r="H176" s="18">
        <f t="shared" si="16"/>
        <v>20.12</v>
      </c>
      <c r="I176" s="18">
        <f t="shared" ref="I176:I192" si="19">ROUND(F176*H176,2)</f>
        <v>684.08</v>
      </c>
    </row>
    <row r="177" spans="1:9" ht="28.5">
      <c r="A177" s="16">
        <v>144</v>
      </c>
      <c r="B177" s="15" t="s">
        <v>322</v>
      </c>
      <c r="C177" s="64" t="s">
        <v>21</v>
      </c>
      <c r="D177" s="69" t="s">
        <v>323</v>
      </c>
      <c r="E177" s="66" t="s">
        <v>23</v>
      </c>
      <c r="F177" s="17">
        <v>448</v>
      </c>
      <c r="G177" s="18">
        <v>11.29</v>
      </c>
      <c r="H177" s="18">
        <f t="shared" ref="H177:H206" si="20">ROUND(G177*(1+$I$7),2)</f>
        <v>14.57</v>
      </c>
      <c r="I177" s="18">
        <f t="shared" si="19"/>
        <v>6527.36</v>
      </c>
    </row>
    <row r="178" spans="1:9" ht="28.5">
      <c r="A178" s="16">
        <v>145</v>
      </c>
      <c r="B178" s="15" t="s">
        <v>324</v>
      </c>
      <c r="C178" s="64" t="s">
        <v>21</v>
      </c>
      <c r="D178" s="69" t="s">
        <v>325</v>
      </c>
      <c r="E178" s="66" t="s">
        <v>23</v>
      </c>
      <c r="F178" s="17">
        <v>15</v>
      </c>
      <c r="G178" s="18">
        <v>8.73</v>
      </c>
      <c r="H178" s="18">
        <f t="shared" si="20"/>
        <v>11.27</v>
      </c>
      <c r="I178" s="18">
        <f t="shared" si="19"/>
        <v>169.05</v>
      </c>
    </row>
    <row r="179" spans="1:9" ht="28.5">
      <c r="A179" s="16">
        <v>146</v>
      </c>
      <c r="B179" s="15" t="s">
        <v>326</v>
      </c>
      <c r="C179" s="64" t="s">
        <v>21</v>
      </c>
      <c r="D179" s="69" t="s">
        <v>327</v>
      </c>
      <c r="E179" s="66" t="s">
        <v>23</v>
      </c>
      <c r="F179" s="17">
        <v>482</v>
      </c>
      <c r="G179" s="18">
        <v>10.25</v>
      </c>
      <c r="H179" s="18">
        <f t="shared" si="20"/>
        <v>13.23</v>
      </c>
      <c r="I179" s="18">
        <f t="shared" si="19"/>
        <v>6376.86</v>
      </c>
    </row>
    <row r="180" spans="1:9" ht="28.5">
      <c r="A180" s="16">
        <v>147</v>
      </c>
      <c r="B180" s="15" t="s">
        <v>328</v>
      </c>
      <c r="C180" s="64" t="s">
        <v>21</v>
      </c>
      <c r="D180" s="69" t="s">
        <v>329</v>
      </c>
      <c r="E180" s="66" t="s">
        <v>23</v>
      </c>
      <c r="F180" s="17">
        <v>15</v>
      </c>
      <c r="G180" s="18">
        <v>8.24</v>
      </c>
      <c r="H180" s="18">
        <f t="shared" si="20"/>
        <v>10.64</v>
      </c>
      <c r="I180" s="18">
        <f t="shared" si="19"/>
        <v>159.6</v>
      </c>
    </row>
    <row r="181" spans="1:9" ht="28.5">
      <c r="A181" s="16">
        <v>148</v>
      </c>
      <c r="B181" s="15" t="s">
        <v>330</v>
      </c>
      <c r="C181" s="64" t="s">
        <v>21</v>
      </c>
      <c r="D181" s="69" t="s">
        <v>331</v>
      </c>
      <c r="E181" s="66" t="s">
        <v>23</v>
      </c>
      <c r="F181" s="17">
        <v>482</v>
      </c>
      <c r="G181" s="18">
        <v>1.65</v>
      </c>
      <c r="H181" s="18">
        <f t="shared" si="20"/>
        <v>2.13</v>
      </c>
      <c r="I181" s="18">
        <f t="shared" si="19"/>
        <v>1026.6600000000001</v>
      </c>
    </row>
    <row r="182" spans="1:9" ht="28.5">
      <c r="A182" s="16">
        <v>149</v>
      </c>
      <c r="B182" s="15" t="s">
        <v>332</v>
      </c>
      <c r="C182" s="64" t="s">
        <v>21</v>
      </c>
      <c r="D182" s="69" t="s">
        <v>333</v>
      </c>
      <c r="E182" s="66" t="s">
        <v>23</v>
      </c>
      <c r="F182" s="17">
        <v>15</v>
      </c>
      <c r="G182" s="18">
        <v>2.2200000000000002</v>
      </c>
      <c r="H182" s="18">
        <f t="shared" si="20"/>
        <v>2.87</v>
      </c>
      <c r="I182" s="18">
        <f t="shared" si="19"/>
        <v>43.05</v>
      </c>
    </row>
    <row r="183" spans="1:9" ht="28.5">
      <c r="A183" s="16">
        <v>150</v>
      </c>
      <c r="B183" s="15" t="s">
        <v>334</v>
      </c>
      <c r="C183" s="64" t="s">
        <v>37</v>
      </c>
      <c r="D183" s="69" t="s">
        <v>335</v>
      </c>
      <c r="E183" s="66" t="s">
        <v>23</v>
      </c>
      <c r="F183" s="17">
        <v>12</v>
      </c>
      <c r="G183" s="18">
        <v>12.3</v>
      </c>
      <c r="H183" s="18">
        <f t="shared" si="20"/>
        <v>15.88</v>
      </c>
      <c r="I183" s="18">
        <f t="shared" si="19"/>
        <v>190.56</v>
      </c>
    </row>
    <row r="184" spans="1:9" ht="28.5">
      <c r="A184" s="16">
        <v>151</v>
      </c>
      <c r="B184" s="15" t="s">
        <v>336</v>
      </c>
      <c r="C184" s="64" t="s">
        <v>21</v>
      </c>
      <c r="D184" s="69" t="s">
        <v>337</v>
      </c>
      <c r="E184" s="66" t="s">
        <v>23</v>
      </c>
      <c r="F184" s="17">
        <v>6</v>
      </c>
      <c r="G184" s="18">
        <v>15.85</v>
      </c>
      <c r="H184" s="18">
        <f t="shared" si="20"/>
        <v>20.46</v>
      </c>
      <c r="I184" s="18">
        <f t="shared" si="19"/>
        <v>122.76</v>
      </c>
    </row>
    <row r="185" spans="1:9" ht="28.5">
      <c r="A185" s="16">
        <v>152</v>
      </c>
      <c r="B185" s="15" t="s">
        <v>338</v>
      </c>
      <c r="C185" s="64" t="s">
        <v>21</v>
      </c>
      <c r="D185" s="69" t="s">
        <v>339</v>
      </c>
      <c r="E185" s="66" t="s">
        <v>23</v>
      </c>
      <c r="F185" s="17">
        <v>6</v>
      </c>
      <c r="G185" s="18">
        <v>11.36</v>
      </c>
      <c r="H185" s="18">
        <f t="shared" si="20"/>
        <v>14.66</v>
      </c>
      <c r="I185" s="18">
        <f t="shared" si="19"/>
        <v>87.96</v>
      </c>
    </row>
    <row r="186" spans="1:9" ht="28.5">
      <c r="A186" s="16">
        <v>153</v>
      </c>
      <c r="B186" s="15" t="s">
        <v>340</v>
      </c>
      <c r="C186" s="64" t="s">
        <v>21</v>
      </c>
      <c r="D186" s="69" t="s">
        <v>341</v>
      </c>
      <c r="E186" s="66" t="s">
        <v>23</v>
      </c>
      <c r="F186" s="17">
        <v>7</v>
      </c>
      <c r="G186" s="18">
        <v>9.02</v>
      </c>
      <c r="H186" s="18">
        <f t="shared" si="20"/>
        <v>11.64</v>
      </c>
      <c r="I186" s="18">
        <f t="shared" si="19"/>
        <v>81.48</v>
      </c>
    </row>
    <row r="187" spans="1:9" ht="28.5">
      <c r="A187" s="16">
        <v>154</v>
      </c>
      <c r="B187" s="15" t="s">
        <v>342</v>
      </c>
      <c r="C187" s="64" t="s">
        <v>21</v>
      </c>
      <c r="D187" s="69" t="s">
        <v>343</v>
      </c>
      <c r="E187" s="66" t="s">
        <v>23</v>
      </c>
      <c r="F187" s="17">
        <v>6</v>
      </c>
      <c r="G187" s="18">
        <v>1.89</v>
      </c>
      <c r="H187" s="18">
        <f t="shared" si="20"/>
        <v>2.44</v>
      </c>
      <c r="I187" s="18">
        <f t="shared" si="19"/>
        <v>14.64</v>
      </c>
    </row>
    <row r="188" spans="1:9" ht="28.5">
      <c r="A188" s="16">
        <v>155</v>
      </c>
      <c r="B188" s="15" t="s">
        <v>344</v>
      </c>
      <c r="C188" s="64" t="s">
        <v>21</v>
      </c>
      <c r="D188" s="69" t="s">
        <v>345</v>
      </c>
      <c r="E188" s="66" t="s">
        <v>23</v>
      </c>
      <c r="F188" s="17">
        <v>7</v>
      </c>
      <c r="G188" s="18">
        <v>2.4</v>
      </c>
      <c r="H188" s="18">
        <f t="shared" si="20"/>
        <v>3.1</v>
      </c>
      <c r="I188" s="18">
        <f t="shared" si="19"/>
        <v>21.7</v>
      </c>
    </row>
    <row r="189" spans="1:9" ht="57">
      <c r="A189" s="16">
        <v>156</v>
      </c>
      <c r="B189" s="15" t="s">
        <v>346</v>
      </c>
      <c r="C189" s="64" t="s">
        <v>37</v>
      </c>
      <c r="D189" s="69" t="s">
        <v>474</v>
      </c>
      <c r="E189" s="66" t="s">
        <v>23</v>
      </c>
      <c r="F189" s="17">
        <v>14</v>
      </c>
      <c r="G189" s="18">
        <v>12.38</v>
      </c>
      <c r="H189" s="18">
        <f t="shared" si="20"/>
        <v>15.98</v>
      </c>
      <c r="I189" s="18">
        <f t="shared" si="19"/>
        <v>223.72</v>
      </c>
    </row>
    <row r="190" spans="1:9">
      <c r="A190" s="16">
        <v>157</v>
      </c>
      <c r="B190" s="15" t="s">
        <v>347</v>
      </c>
      <c r="C190" s="64" t="s">
        <v>21</v>
      </c>
      <c r="D190" s="69" t="s">
        <v>348</v>
      </c>
      <c r="E190" s="66" t="s">
        <v>23</v>
      </c>
      <c r="F190" s="17">
        <v>4</v>
      </c>
      <c r="G190" s="18">
        <v>16.37</v>
      </c>
      <c r="H190" s="18">
        <f t="shared" si="20"/>
        <v>21.13</v>
      </c>
      <c r="I190" s="18">
        <f t="shared" si="19"/>
        <v>84.52</v>
      </c>
    </row>
    <row r="191" spans="1:9" ht="28.5">
      <c r="A191" s="16">
        <v>158</v>
      </c>
      <c r="B191" s="15" t="s">
        <v>349</v>
      </c>
      <c r="C191" s="64" t="s">
        <v>21</v>
      </c>
      <c r="D191" s="69" t="s">
        <v>350</v>
      </c>
      <c r="E191" s="66" t="s">
        <v>23</v>
      </c>
      <c r="F191" s="17">
        <v>30</v>
      </c>
      <c r="G191" s="18">
        <v>15.25</v>
      </c>
      <c r="H191" s="18">
        <f t="shared" si="20"/>
        <v>19.68</v>
      </c>
      <c r="I191" s="18">
        <f t="shared" si="19"/>
        <v>590.4</v>
      </c>
    </row>
    <row r="192" spans="1:9" ht="42.75">
      <c r="A192" s="16">
        <v>159</v>
      </c>
      <c r="B192" s="15" t="s">
        <v>351</v>
      </c>
      <c r="C192" s="64" t="s">
        <v>21</v>
      </c>
      <c r="D192" s="69" t="s">
        <v>352</v>
      </c>
      <c r="E192" s="66" t="s">
        <v>23</v>
      </c>
      <c r="F192" s="17">
        <v>276</v>
      </c>
      <c r="G192" s="18">
        <v>12.07</v>
      </c>
      <c r="H192" s="18">
        <f t="shared" si="20"/>
        <v>15.58</v>
      </c>
      <c r="I192" s="18">
        <f t="shared" si="19"/>
        <v>4300.08</v>
      </c>
    </row>
    <row r="193" spans="1:9">
      <c r="A193" s="22" t="s">
        <v>353</v>
      </c>
      <c r="B193" s="11"/>
      <c r="C193" s="63"/>
      <c r="D193" s="68" t="s">
        <v>354</v>
      </c>
      <c r="E193" s="65"/>
      <c r="F193" s="12"/>
      <c r="G193" s="13"/>
      <c r="H193" s="13"/>
      <c r="I193" s="13">
        <f>SUM(I194:I206)</f>
        <v>121298.84000000001</v>
      </c>
    </row>
    <row r="194" spans="1:9" ht="42.75">
      <c r="A194" s="16">
        <v>160</v>
      </c>
      <c r="B194" s="15" t="s">
        <v>355</v>
      </c>
      <c r="C194" s="64" t="s">
        <v>37</v>
      </c>
      <c r="D194" s="69" t="s">
        <v>475</v>
      </c>
      <c r="E194" s="66" t="s">
        <v>52</v>
      </c>
      <c r="F194" s="17">
        <v>16</v>
      </c>
      <c r="G194" s="18">
        <v>770.45</v>
      </c>
      <c r="H194" s="18">
        <f t="shared" si="20"/>
        <v>994.42</v>
      </c>
      <c r="I194" s="18">
        <f t="shared" ref="I194:I206" si="21">ROUND(F194*H194,2)</f>
        <v>15910.72</v>
      </c>
    </row>
    <row r="195" spans="1:9">
      <c r="A195" s="16">
        <v>161</v>
      </c>
      <c r="B195" s="15" t="s">
        <v>356</v>
      </c>
      <c r="C195" s="64" t="s">
        <v>37</v>
      </c>
      <c r="D195" s="69" t="s">
        <v>476</v>
      </c>
      <c r="E195" s="66" t="s">
        <v>52</v>
      </c>
      <c r="F195" s="17">
        <v>20</v>
      </c>
      <c r="G195" s="18">
        <v>118.22</v>
      </c>
      <c r="H195" s="18">
        <f t="shared" si="20"/>
        <v>152.59</v>
      </c>
      <c r="I195" s="18">
        <f t="shared" si="21"/>
        <v>3051.8</v>
      </c>
    </row>
    <row r="196" spans="1:9">
      <c r="A196" s="16">
        <v>162</v>
      </c>
      <c r="B196" s="15" t="s">
        <v>357</v>
      </c>
      <c r="C196" s="64" t="s">
        <v>21</v>
      </c>
      <c r="D196" s="69" t="s">
        <v>358</v>
      </c>
      <c r="E196" s="66" t="s">
        <v>23</v>
      </c>
      <c r="F196" s="17">
        <v>8</v>
      </c>
      <c r="G196" s="18">
        <v>1.96</v>
      </c>
      <c r="H196" s="18">
        <f t="shared" si="20"/>
        <v>2.5299999999999998</v>
      </c>
      <c r="I196" s="18">
        <f t="shared" si="21"/>
        <v>20.239999999999998</v>
      </c>
    </row>
    <row r="197" spans="1:9" ht="28.5">
      <c r="A197" s="16">
        <v>163</v>
      </c>
      <c r="B197" s="15" t="s">
        <v>359</v>
      </c>
      <c r="C197" s="64" t="s">
        <v>37</v>
      </c>
      <c r="D197" s="69" t="s">
        <v>477</v>
      </c>
      <c r="E197" s="66" t="s">
        <v>23</v>
      </c>
      <c r="F197" s="17">
        <v>86</v>
      </c>
      <c r="G197" s="18">
        <v>20.5</v>
      </c>
      <c r="H197" s="18">
        <f t="shared" si="20"/>
        <v>26.46</v>
      </c>
      <c r="I197" s="18">
        <f t="shared" si="21"/>
        <v>2275.56</v>
      </c>
    </row>
    <row r="198" spans="1:9" ht="28.5">
      <c r="A198" s="16">
        <v>164</v>
      </c>
      <c r="B198" s="15" t="s">
        <v>360</v>
      </c>
      <c r="C198" s="64" t="s">
        <v>37</v>
      </c>
      <c r="D198" s="69" t="s">
        <v>361</v>
      </c>
      <c r="E198" s="66" t="s">
        <v>52</v>
      </c>
      <c r="F198" s="17">
        <v>190</v>
      </c>
      <c r="G198" s="18">
        <v>48.74</v>
      </c>
      <c r="H198" s="18">
        <f t="shared" si="20"/>
        <v>62.91</v>
      </c>
      <c r="I198" s="18">
        <f t="shared" si="21"/>
        <v>11952.9</v>
      </c>
    </row>
    <row r="199" spans="1:9" ht="42.75">
      <c r="A199" s="16">
        <v>165</v>
      </c>
      <c r="B199" s="15" t="s">
        <v>362</v>
      </c>
      <c r="C199" s="64" t="s">
        <v>37</v>
      </c>
      <c r="D199" s="69" t="s">
        <v>478</v>
      </c>
      <c r="E199" s="66" t="s">
        <v>23</v>
      </c>
      <c r="F199" s="17">
        <v>276</v>
      </c>
      <c r="G199" s="18">
        <v>161.54</v>
      </c>
      <c r="H199" s="18">
        <f t="shared" si="20"/>
        <v>208.5</v>
      </c>
      <c r="I199" s="18">
        <f t="shared" si="21"/>
        <v>57546</v>
      </c>
    </row>
    <row r="200" spans="1:9">
      <c r="A200" s="16">
        <v>166</v>
      </c>
      <c r="B200" s="15" t="s">
        <v>363</v>
      </c>
      <c r="C200" s="64" t="s">
        <v>37</v>
      </c>
      <c r="D200" s="69" t="s">
        <v>479</v>
      </c>
      <c r="E200" s="66" t="s">
        <v>364</v>
      </c>
      <c r="F200" s="17">
        <v>1</v>
      </c>
      <c r="G200" s="18">
        <v>180.84</v>
      </c>
      <c r="H200" s="18">
        <f t="shared" si="20"/>
        <v>233.41</v>
      </c>
      <c r="I200" s="18">
        <f t="shared" si="21"/>
        <v>233.41</v>
      </c>
    </row>
    <row r="201" spans="1:9" ht="28.5">
      <c r="A201" s="16">
        <v>167</v>
      </c>
      <c r="B201" s="15" t="s">
        <v>365</v>
      </c>
      <c r="C201" s="64" t="s">
        <v>37</v>
      </c>
      <c r="D201" s="69" t="s">
        <v>480</v>
      </c>
      <c r="E201" s="66" t="s">
        <v>52</v>
      </c>
      <c r="F201" s="17">
        <v>495</v>
      </c>
      <c r="G201" s="18">
        <v>28.27</v>
      </c>
      <c r="H201" s="18">
        <f t="shared" si="20"/>
        <v>36.49</v>
      </c>
      <c r="I201" s="18">
        <f t="shared" si="21"/>
        <v>18062.55</v>
      </c>
    </row>
    <row r="202" spans="1:9" ht="28.5">
      <c r="A202" s="16">
        <v>168</v>
      </c>
      <c r="B202" s="15" t="s">
        <v>366</v>
      </c>
      <c r="C202" s="64" t="s">
        <v>37</v>
      </c>
      <c r="D202" s="69" t="s">
        <v>481</v>
      </c>
      <c r="E202" s="66" t="s">
        <v>52</v>
      </c>
      <c r="F202" s="17">
        <v>294</v>
      </c>
      <c r="G202" s="18">
        <v>27.41</v>
      </c>
      <c r="H202" s="18">
        <f t="shared" si="20"/>
        <v>35.380000000000003</v>
      </c>
      <c r="I202" s="18">
        <f t="shared" si="21"/>
        <v>10401.719999999999</v>
      </c>
    </row>
    <row r="203" spans="1:9" ht="42.75">
      <c r="A203" s="16">
        <v>169</v>
      </c>
      <c r="B203" s="15" t="s">
        <v>367</v>
      </c>
      <c r="C203" s="64" t="s">
        <v>21</v>
      </c>
      <c r="D203" s="69" t="s">
        <v>368</v>
      </c>
      <c r="E203" s="66" t="s">
        <v>50</v>
      </c>
      <c r="F203" s="17">
        <v>2</v>
      </c>
      <c r="G203" s="18">
        <v>288.13</v>
      </c>
      <c r="H203" s="18">
        <f t="shared" si="20"/>
        <v>371.89</v>
      </c>
      <c r="I203" s="18">
        <f t="shared" si="21"/>
        <v>743.78</v>
      </c>
    </row>
    <row r="204" spans="1:9" ht="28.5">
      <c r="A204" s="16">
        <v>170</v>
      </c>
      <c r="B204" s="15" t="s">
        <v>369</v>
      </c>
      <c r="C204" s="64" t="s">
        <v>37</v>
      </c>
      <c r="D204" s="69" t="s">
        <v>482</v>
      </c>
      <c r="E204" s="66" t="s">
        <v>52</v>
      </c>
      <c r="F204" s="17">
        <v>69</v>
      </c>
      <c r="G204" s="18">
        <v>8.0299999999999994</v>
      </c>
      <c r="H204" s="18">
        <f t="shared" si="20"/>
        <v>10.36</v>
      </c>
      <c r="I204" s="18">
        <f t="shared" si="21"/>
        <v>714.84</v>
      </c>
    </row>
    <row r="205" spans="1:9" ht="42.75">
      <c r="A205" s="16">
        <v>171</v>
      </c>
      <c r="B205" s="15" t="s">
        <v>370</v>
      </c>
      <c r="C205" s="64" t="s">
        <v>37</v>
      </c>
      <c r="D205" s="69" t="s">
        <v>483</v>
      </c>
      <c r="E205" s="66" t="s">
        <v>43</v>
      </c>
      <c r="F205" s="17">
        <v>24</v>
      </c>
      <c r="G205" s="18">
        <v>5.42</v>
      </c>
      <c r="H205" s="18">
        <f t="shared" si="20"/>
        <v>7</v>
      </c>
      <c r="I205" s="18">
        <f t="shared" si="21"/>
        <v>168</v>
      </c>
    </row>
    <row r="206" spans="1:9" ht="28.5">
      <c r="A206" s="16">
        <v>172</v>
      </c>
      <c r="B206" s="15" t="s">
        <v>371</v>
      </c>
      <c r="C206" s="64" t="s">
        <v>37</v>
      </c>
      <c r="D206" s="69" t="s">
        <v>372</v>
      </c>
      <c r="E206" s="66" t="s">
        <v>52</v>
      </c>
      <c r="F206" s="17">
        <v>2</v>
      </c>
      <c r="G206" s="18">
        <v>84.19</v>
      </c>
      <c r="H206" s="18">
        <f t="shared" si="20"/>
        <v>108.66</v>
      </c>
      <c r="I206" s="18">
        <f t="shared" si="21"/>
        <v>217.32</v>
      </c>
    </row>
    <row r="207" spans="1:9">
      <c r="A207" s="1"/>
      <c r="B207" s="19"/>
      <c r="C207" s="19"/>
      <c r="D207" s="19"/>
      <c r="E207" s="19"/>
      <c r="F207" s="19"/>
      <c r="G207" s="19"/>
      <c r="H207" s="19"/>
      <c r="I207" s="19"/>
    </row>
    <row r="208" spans="1:9" ht="14.25" customHeight="1">
      <c r="A208" s="1"/>
      <c r="B208" s="19"/>
      <c r="C208" s="19"/>
      <c r="D208" s="19"/>
      <c r="E208" s="111" t="s">
        <v>373</v>
      </c>
      <c r="F208" s="111"/>
      <c r="G208" s="20"/>
      <c r="H208" s="20">
        <f>H210/(1+I7)</f>
        <v>318130.00697296043</v>
      </c>
      <c r="I208" s="20"/>
    </row>
    <row r="209" spans="1:9" ht="14.25" customHeight="1">
      <c r="A209" s="1"/>
      <c r="B209" s="19"/>
      <c r="C209" s="19"/>
      <c r="D209" s="19"/>
      <c r="E209" s="77" t="s">
        <v>374</v>
      </c>
      <c r="F209" s="77"/>
      <c r="G209" s="20"/>
      <c r="H209" s="20">
        <f>H210-H208</f>
        <v>92480.393027039594</v>
      </c>
      <c r="I209" s="20"/>
    </row>
    <row r="210" spans="1:9" ht="14.25" customHeight="1">
      <c r="A210" s="1"/>
      <c r="B210" s="19"/>
      <c r="C210" s="19"/>
      <c r="D210" s="19"/>
      <c r="E210" s="77" t="s">
        <v>375</v>
      </c>
      <c r="F210" s="77"/>
      <c r="G210" s="74" t="s">
        <v>488</v>
      </c>
      <c r="H210" s="20">
        <f>I193+I175+I142++I110+I102+I94+I78+I74+I69+I47+I34+I29+I20+I18+I10</f>
        <v>410610.4</v>
      </c>
      <c r="I210" s="20"/>
    </row>
    <row r="211" spans="1:9" ht="14.25" customHeight="1">
      <c r="A211" s="70"/>
      <c r="B211" s="71"/>
      <c r="C211" s="71"/>
      <c r="D211" s="71"/>
      <c r="E211" s="77" t="s">
        <v>486</v>
      </c>
      <c r="F211" s="77"/>
      <c r="G211" s="74" t="s">
        <v>489</v>
      </c>
      <c r="H211" s="72">
        <v>778</v>
      </c>
      <c r="I211" s="73" t="s">
        <v>23</v>
      </c>
    </row>
    <row r="212" spans="1:9">
      <c r="A212" s="23"/>
      <c r="B212" s="21"/>
      <c r="C212" s="21"/>
      <c r="D212" s="21"/>
      <c r="E212" s="78" t="s">
        <v>487</v>
      </c>
      <c r="F212" s="78"/>
      <c r="G212" s="75" t="s">
        <v>490</v>
      </c>
      <c r="H212" s="76">
        <f>H210/H211</f>
        <v>527.77686375321343</v>
      </c>
      <c r="I212" s="21"/>
    </row>
    <row r="213" spans="1:9" ht="48" customHeight="1">
      <c r="A213" s="79" t="s">
        <v>430</v>
      </c>
      <c r="B213" s="79"/>
      <c r="C213" s="79"/>
      <c r="D213" s="79"/>
      <c r="E213" s="79"/>
      <c r="F213" s="79"/>
      <c r="G213" s="79"/>
      <c r="H213" s="79"/>
      <c r="I213" s="79"/>
    </row>
  </sheetData>
  <mergeCells count="19">
    <mergeCell ref="C1:G1"/>
    <mergeCell ref="C2:G2"/>
    <mergeCell ref="C3:G3"/>
    <mergeCell ref="H1:I6"/>
    <mergeCell ref="E210:F210"/>
    <mergeCell ref="C6:D6"/>
    <mergeCell ref="C7:D7"/>
    <mergeCell ref="E4:G4"/>
    <mergeCell ref="E5:G5"/>
    <mergeCell ref="E6:G6"/>
    <mergeCell ref="E7:G7"/>
    <mergeCell ref="C4:D4"/>
    <mergeCell ref="C5:D5"/>
    <mergeCell ref="E208:F208"/>
    <mergeCell ref="E209:F209"/>
    <mergeCell ref="E211:F211"/>
    <mergeCell ref="E212:F212"/>
    <mergeCell ref="A213:I213"/>
    <mergeCell ref="A8:I8"/>
  </mergeCells>
  <printOptions horizontalCentered="1"/>
  <pageMargins left="0.70866141732283472" right="0.51181102362204722" top="0.51181102362204722" bottom="0.51181102362204722" header="0.51181102362204722" footer="0.51181102362204722"/>
  <pageSetup paperSize="9" scale="54" firstPageNumber="0" fitToHeight="0" orientation="portrait" horizontalDpi="300" verticalDpi="300" r:id="rId1"/>
  <rowBreaks count="1" manualBreakCount="1">
    <brk id="4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"/>
  <sheetViews>
    <sheetView view="pageBreakPreview" topLeftCell="A19" zoomScaleNormal="100" zoomScaleSheetLayoutView="100" workbookViewId="0">
      <selection activeCell="H15" sqref="H15"/>
    </sheetView>
  </sheetViews>
  <sheetFormatPr defaultColWidth="11.5703125" defaultRowHeight="15"/>
  <cols>
    <col min="1" max="1" width="8.7109375" style="25" customWidth="1"/>
    <col min="2" max="2" width="35.85546875" style="6" bestFit="1" customWidth="1"/>
    <col min="3" max="3" width="11.42578125" style="6" bestFit="1" customWidth="1"/>
    <col min="4" max="13" width="11.7109375" style="6" customWidth="1"/>
    <col min="14" max="1025" width="8.7109375" style="6" customWidth="1"/>
    <col min="1026" max="16384" width="11.5703125" style="6"/>
  </cols>
  <sheetData>
    <row r="1" spans="1:13" ht="14.25" customHeight="1">
      <c r="A1" s="127" t="s">
        <v>432</v>
      </c>
      <c r="B1" s="128"/>
      <c r="C1" s="133" t="s">
        <v>433</v>
      </c>
      <c r="D1" s="134"/>
      <c r="E1" s="134"/>
      <c r="F1" s="134"/>
      <c r="G1" s="134"/>
      <c r="H1" s="134"/>
      <c r="I1" s="134"/>
      <c r="J1" s="134"/>
      <c r="K1" s="134"/>
      <c r="L1" s="134"/>
      <c r="M1" s="135"/>
    </row>
    <row r="2" spans="1:13" ht="14.25" customHeight="1">
      <c r="A2" s="129"/>
      <c r="B2" s="130"/>
      <c r="C2" s="138" t="s">
        <v>376</v>
      </c>
      <c r="D2" s="139"/>
      <c r="E2" s="139"/>
      <c r="F2" s="139"/>
      <c r="G2" s="139"/>
      <c r="H2" s="139"/>
      <c r="I2" s="139"/>
      <c r="J2" s="139"/>
      <c r="K2" s="139"/>
      <c r="L2" s="139"/>
      <c r="M2" s="140"/>
    </row>
    <row r="3" spans="1:13" ht="14.25" customHeight="1">
      <c r="A3" s="129"/>
      <c r="B3" s="130"/>
      <c r="C3" s="138" t="s">
        <v>4</v>
      </c>
      <c r="D3" s="139"/>
      <c r="E3" s="139"/>
      <c r="F3" s="139"/>
      <c r="G3" s="139"/>
      <c r="H3" s="139"/>
      <c r="I3" s="139"/>
      <c r="J3" s="139"/>
      <c r="K3" s="139"/>
      <c r="L3" s="139"/>
      <c r="M3" s="140"/>
    </row>
    <row r="4" spans="1:13" ht="14.25" customHeight="1">
      <c r="A4" s="129"/>
      <c r="B4" s="130"/>
      <c r="C4" s="141" t="s">
        <v>377</v>
      </c>
      <c r="D4" s="142"/>
      <c r="E4" s="142"/>
      <c r="F4" s="142"/>
      <c r="G4" s="142"/>
      <c r="H4" s="142"/>
      <c r="I4" s="142"/>
      <c r="J4" s="142"/>
      <c r="K4" s="142"/>
      <c r="L4" s="142"/>
      <c r="M4" s="143"/>
    </row>
    <row r="5" spans="1:13" ht="14.25" customHeight="1">
      <c r="A5" s="129"/>
      <c r="B5" s="130"/>
      <c r="C5" s="141" t="s">
        <v>378</v>
      </c>
      <c r="D5" s="142"/>
      <c r="E5" s="142"/>
      <c r="F5" s="142"/>
      <c r="G5" s="142"/>
      <c r="H5" s="142"/>
      <c r="I5" s="142"/>
      <c r="J5" s="142"/>
      <c r="K5" s="142"/>
      <c r="L5" s="142"/>
      <c r="M5" s="143"/>
    </row>
    <row r="6" spans="1:13" ht="14.25" customHeight="1">
      <c r="A6" s="131"/>
      <c r="B6" s="132"/>
      <c r="C6" s="56"/>
      <c r="D6" s="53"/>
      <c r="E6" s="53"/>
      <c r="F6" s="53"/>
      <c r="G6" s="53"/>
      <c r="H6" s="53"/>
      <c r="I6" s="53"/>
      <c r="J6" s="53"/>
      <c r="K6" s="53"/>
      <c r="L6" s="53"/>
      <c r="M6" s="57"/>
    </row>
    <row r="7" spans="1:13" ht="24">
      <c r="A7" s="54" t="s">
        <v>9</v>
      </c>
      <c r="B7" s="55" t="s">
        <v>12</v>
      </c>
      <c r="C7" s="50" t="s">
        <v>379</v>
      </c>
      <c r="D7" s="50" t="s">
        <v>380</v>
      </c>
      <c r="E7" s="50" t="s">
        <v>381</v>
      </c>
      <c r="F7" s="50" t="s">
        <v>382</v>
      </c>
      <c r="G7" s="50" t="s">
        <v>383</v>
      </c>
      <c r="H7" s="51" t="s">
        <v>384</v>
      </c>
      <c r="I7" s="51" t="s">
        <v>385</v>
      </c>
      <c r="J7" s="51" t="s">
        <v>386</v>
      </c>
      <c r="K7" s="51" t="s">
        <v>387</v>
      </c>
      <c r="L7" s="51" t="s">
        <v>388</v>
      </c>
      <c r="M7" s="52" t="s">
        <v>389</v>
      </c>
    </row>
    <row r="8" spans="1:13" ht="3" customHeight="1">
      <c r="A8" s="47"/>
      <c r="B8" s="48"/>
      <c r="C8" s="49"/>
      <c r="D8" s="31"/>
      <c r="E8" s="31"/>
      <c r="F8" s="31"/>
      <c r="G8" s="31"/>
      <c r="H8" s="32"/>
      <c r="I8" s="32"/>
      <c r="J8" s="32"/>
      <c r="K8" s="32"/>
      <c r="L8" s="32"/>
      <c r="M8" s="32"/>
    </row>
    <row r="9" spans="1:13" ht="14.1" customHeight="1" thickBot="1">
      <c r="A9" s="123" t="s">
        <v>18</v>
      </c>
      <c r="B9" s="125" t="s">
        <v>19</v>
      </c>
      <c r="C9" s="112">
        <f>'Planilha desonerada'!I10</f>
        <v>14819.58</v>
      </c>
      <c r="D9" s="34">
        <v>0.1</v>
      </c>
      <c r="E9" s="34">
        <v>0.1</v>
      </c>
      <c r="F9" s="34">
        <v>0.1</v>
      </c>
      <c r="G9" s="34">
        <v>0.1</v>
      </c>
      <c r="H9" s="34">
        <v>0.1</v>
      </c>
      <c r="I9" s="34">
        <v>0.1</v>
      </c>
      <c r="J9" s="34">
        <v>0.1</v>
      </c>
      <c r="K9" s="34">
        <v>0.1</v>
      </c>
      <c r="L9" s="34">
        <v>0.1</v>
      </c>
      <c r="M9" s="34">
        <v>0.1</v>
      </c>
    </row>
    <row r="10" spans="1:13" ht="14.1" customHeight="1" thickTop="1" thickBot="1">
      <c r="A10" s="124"/>
      <c r="B10" s="126"/>
      <c r="C10" s="113"/>
      <c r="D10" s="35">
        <f>D9*$C$9</f>
        <v>1481.9580000000001</v>
      </c>
      <c r="E10" s="35">
        <f t="shared" ref="E10:M10" si="0">E9*$C$9</f>
        <v>1481.9580000000001</v>
      </c>
      <c r="F10" s="35">
        <f t="shared" si="0"/>
        <v>1481.9580000000001</v>
      </c>
      <c r="G10" s="35">
        <f t="shared" si="0"/>
        <v>1481.9580000000001</v>
      </c>
      <c r="H10" s="35">
        <f t="shared" si="0"/>
        <v>1481.9580000000001</v>
      </c>
      <c r="I10" s="35">
        <f t="shared" si="0"/>
        <v>1481.9580000000001</v>
      </c>
      <c r="J10" s="35">
        <f t="shared" si="0"/>
        <v>1481.9580000000001</v>
      </c>
      <c r="K10" s="35">
        <f t="shared" si="0"/>
        <v>1481.9580000000001</v>
      </c>
      <c r="L10" s="35">
        <f t="shared" si="0"/>
        <v>1481.9580000000001</v>
      </c>
      <c r="M10" s="35">
        <f t="shared" si="0"/>
        <v>1481.9580000000001</v>
      </c>
    </row>
    <row r="11" spans="1:13" ht="14.1" customHeight="1" thickTop="1" thickBot="1">
      <c r="A11" s="123" t="s">
        <v>39</v>
      </c>
      <c r="B11" s="125" t="s">
        <v>40</v>
      </c>
      <c r="C11" s="112">
        <f>'Planilha desonerada'!I18</f>
        <v>20442.95</v>
      </c>
      <c r="D11" s="34">
        <v>0.1</v>
      </c>
      <c r="E11" s="34">
        <v>0.1</v>
      </c>
      <c r="F11" s="34">
        <v>0.1</v>
      </c>
      <c r="G11" s="34">
        <v>0.1</v>
      </c>
      <c r="H11" s="34">
        <v>0.1</v>
      </c>
      <c r="I11" s="34">
        <v>0.1</v>
      </c>
      <c r="J11" s="34">
        <v>0.1</v>
      </c>
      <c r="K11" s="34">
        <v>0.1</v>
      </c>
      <c r="L11" s="34">
        <v>0.1</v>
      </c>
      <c r="M11" s="34">
        <v>0.1</v>
      </c>
    </row>
    <row r="12" spans="1:13" ht="14.1" customHeight="1" thickTop="1" thickBot="1">
      <c r="A12" s="124"/>
      <c r="B12" s="126"/>
      <c r="C12" s="113"/>
      <c r="D12" s="35">
        <f>D11*$C$11</f>
        <v>2044.2950000000001</v>
      </c>
      <c r="E12" s="35">
        <f t="shared" ref="E12:M12" si="1">E11*$C$11</f>
        <v>2044.2950000000001</v>
      </c>
      <c r="F12" s="35">
        <f t="shared" si="1"/>
        <v>2044.2950000000001</v>
      </c>
      <c r="G12" s="35">
        <f t="shared" si="1"/>
        <v>2044.2950000000001</v>
      </c>
      <c r="H12" s="35">
        <f t="shared" si="1"/>
        <v>2044.2950000000001</v>
      </c>
      <c r="I12" s="35">
        <f t="shared" si="1"/>
        <v>2044.2950000000001</v>
      </c>
      <c r="J12" s="35">
        <f t="shared" si="1"/>
        <v>2044.2950000000001</v>
      </c>
      <c r="K12" s="35">
        <f t="shared" si="1"/>
        <v>2044.2950000000001</v>
      </c>
      <c r="L12" s="35">
        <f t="shared" si="1"/>
        <v>2044.2950000000001</v>
      </c>
      <c r="M12" s="35">
        <f t="shared" si="1"/>
        <v>2044.2950000000001</v>
      </c>
    </row>
    <row r="13" spans="1:13" ht="14.1" customHeight="1" thickTop="1" thickBot="1">
      <c r="A13" s="123" t="s">
        <v>44</v>
      </c>
      <c r="B13" s="125" t="s">
        <v>45</v>
      </c>
      <c r="C13" s="112">
        <f>'Planilha desonerada'!I20</f>
        <v>10770.449999999999</v>
      </c>
      <c r="D13" s="34">
        <v>0.4</v>
      </c>
      <c r="E13" s="34">
        <v>0.6</v>
      </c>
      <c r="F13" s="28"/>
      <c r="G13" s="28"/>
      <c r="H13" s="28"/>
      <c r="I13" s="28"/>
      <c r="J13" s="28"/>
      <c r="K13" s="28"/>
      <c r="L13" s="28"/>
      <c r="M13" s="28"/>
    </row>
    <row r="14" spans="1:13" ht="14.1" customHeight="1" thickTop="1" thickBot="1">
      <c r="A14" s="124"/>
      <c r="B14" s="126"/>
      <c r="C14" s="113"/>
      <c r="D14" s="35">
        <f>D13*$C$13</f>
        <v>4308.1799999999994</v>
      </c>
      <c r="E14" s="35">
        <f>E13*$C$13</f>
        <v>6462.2699999999995</v>
      </c>
      <c r="F14" s="28"/>
      <c r="G14" s="28"/>
      <c r="H14" s="28"/>
      <c r="I14" s="28"/>
      <c r="J14" s="28"/>
      <c r="K14" s="28"/>
      <c r="L14" s="28"/>
      <c r="M14" s="28"/>
    </row>
    <row r="15" spans="1:13" ht="14.1" customHeight="1" thickTop="1" thickBot="1">
      <c r="A15" s="123" t="s">
        <v>60</v>
      </c>
      <c r="B15" s="125" t="s">
        <v>61</v>
      </c>
      <c r="C15" s="112">
        <f>'Planilha desonerada'!I29</f>
        <v>7950.95</v>
      </c>
      <c r="D15" s="28"/>
      <c r="E15" s="34">
        <v>1</v>
      </c>
      <c r="F15" s="28"/>
      <c r="G15" s="28"/>
      <c r="H15" s="28"/>
      <c r="I15" s="28"/>
      <c r="J15" s="28"/>
      <c r="K15" s="28"/>
      <c r="L15" s="28"/>
      <c r="M15" s="28"/>
    </row>
    <row r="16" spans="1:13" ht="14.1" customHeight="1" thickTop="1" thickBot="1">
      <c r="A16" s="124"/>
      <c r="B16" s="126"/>
      <c r="C16" s="113"/>
      <c r="D16" s="28"/>
      <c r="E16" s="35">
        <f>E15*$C$15</f>
        <v>7950.95</v>
      </c>
      <c r="F16" s="33"/>
      <c r="G16" s="33"/>
      <c r="H16" s="28"/>
      <c r="I16" s="28"/>
      <c r="J16" s="28"/>
      <c r="K16" s="28"/>
      <c r="L16" s="28"/>
      <c r="M16" s="28"/>
    </row>
    <row r="17" spans="1:13" ht="14.1" customHeight="1" thickTop="1" thickBot="1">
      <c r="A17" s="123" t="s">
        <v>71</v>
      </c>
      <c r="B17" s="125" t="s">
        <v>72</v>
      </c>
      <c r="C17" s="112">
        <f>'Planilha desonerada'!I34</f>
        <v>32377.170000000002</v>
      </c>
      <c r="D17" s="28"/>
      <c r="E17" s="28"/>
      <c r="F17" s="34">
        <v>0.7</v>
      </c>
      <c r="G17" s="34">
        <v>0.3</v>
      </c>
      <c r="H17" s="28"/>
      <c r="I17" s="28"/>
      <c r="J17" s="28"/>
      <c r="K17" s="28"/>
      <c r="L17" s="28"/>
      <c r="M17" s="28"/>
    </row>
    <row r="18" spans="1:13" ht="14.1" customHeight="1" thickTop="1" thickBot="1">
      <c r="A18" s="124"/>
      <c r="B18" s="126"/>
      <c r="C18" s="113"/>
      <c r="D18" s="28"/>
      <c r="E18" s="28"/>
      <c r="F18" s="35">
        <f>F17*$C$17</f>
        <v>22664.019</v>
      </c>
      <c r="G18" s="35">
        <f>G17*$C$17</f>
        <v>9713.1509999999998</v>
      </c>
      <c r="H18" s="33"/>
      <c r="I18" s="33"/>
      <c r="J18" s="28"/>
      <c r="K18" s="28"/>
      <c r="L18" s="28"/>
      <c r="M18" s="28"/>
    </row>
    <row r="19" spans="1:13" ht="14.1" customHeight="1" thickTop="1" thickBot="1">
      <c r="A19" s="123" t="s">
        <v>99</v>
      </c>
      <c r="B19" s="125" t="s">
        <v>100</v>
      </c>
      <c r="C19" s="112">
        <f>'Planilha desonerada'!I47</f>
        <v>37232.5</v>
      </c>
      <c r="D19" s="28"/>
      <c r="E19" s="28"/>
      <c r="F19" s="28"/>
      <c r="G19" s="34">
        <v>0.5</v>
      </c>
      <c r="H19" s="34">
        <v>0.3</v>
      </c>
      <c r="I19" s="34">
        <v>0.2</v>
      </c>
      <c r="J19" s="28"/>
      <c r="K19" s="28"/>
      <c r="L19" s="28"/>
      <c r="M19" s="28"/>
    </row>
    <row r="20" spans="1:13" ht="14.1" customHeight="1" thickTop="1" thickBot="1">
      <c r="A20" s="124"/>
      <c r="B20" s="126"/>
      <c r="C20" s="113"/>
      <c r="D20" s="28"/>
      <c r="E20" s="28"/>
      <c r="F20" s="28"/>
      <c r="G20" s="35">
        <f>G19*$C$19</f>
        <v>18616.25</v>
      </c>
      <c r="H20" s="35">
        <f>H19*$C$19</f>
        <v>11169.75</v>
      </c>
      <c r="I20" s="35">
        <f>I19*$C$19</f>
        <v>7446.5</v>
      </c>
      <c r="J20" s="28"/>
      <c r="K20" s="28"/>
      <c r="L20" s="28"/>
      <c r="M20" s="28"/>
    </row>
    <row r="21" spans="1:13" ht="14.1" customHeight="1" thickTop="1" thickBot="1">
      <c r="A21" s="123" t="s">
        <v>141</v>
      </c>
      <c r="B21" s="125" t="s">
        <v>142</v>
      </c>
      <c r="C21" s="112">
        <f>'Planilha desonerada'!I69</f>
        <v>6090.64</v>
      </c>
      <c r="D21" s="28"/>
      <c r="E21" s="28"/>
      <c r="F21" s="28"/>
      <c r="G21" s="28"/>
      <c r="H21" s="34">
        <v>1</v>
      </c>
      <c r="I21" s="28"/>
      <c r="J21" s="28"/>
      <c r="K21" s="28"/>
      <c r="L21" s="28"/>
      <c r="M21" s="28"/>
    </row>
    <row r="22" spans="1:13" ht="14.1" customHeight="1" thickTop="1" thickBot="1">
      <c r="A22" s="124"/>
      <c r="B22" s="126"/>
      <c r="C22" s="113"/>
      <c r="D22" s="28"/>
      <c r="E22" s="28"/>
      <c r="F22" s="28"/>
      <c r="G22" s="28"/>
      <c r="H22" s="35">
        <f>H21*$C$21</f>
        <v>6090.64</v>
      </c>
      <c r="I22" s="28"/>
      <c r="J22" s="28"/>
      <c r="K22" s="28"/>
      <c r="L22" s="28"/>
      <c r="M22" s="28"/>
    </row>
    <row r="23" spans="1:13" ht="14.1" customHeight="1" thickTop="1" thickBot="1">
      <c r="A23" s="123" t="s">
        <v>150</v>
      </c>
      <c r="B23" s="125" t="s">
        <v>151</v>
      </c>
      <c r="C23" s="112">
        <f>'Planilha desonerada'!I74</f>
        <v>3544.63</v>
      </c>
      <c r="D23" s="28"/>
      <c r="E23" s="28"/>
      <c r="F23" s="28"/>
      <c r="G23" s="28"/>
      <c r="H23" s="34">
        <v>1</v>
      </c>
      <c r="I23" s="28"/>
      <c r="J23" s="28"/>
      <c r="K23" s="28"/>
      <c r="L23" s="28"/>
      <c r="M23" s="28"/>
    </row>
    <row r="24" spans="1:13" ht="14.1" customHeight="1" thickTop="1" thickBot="1">
      <c r="A24" s="124"/>
      <c r="B24" s="126"/>
      <c r="C24" s="113"/>
      <c r="D24" s="28"/>
      <c r="E24" s="28"/>
      <c r="F24" s="28"/>
      <c r="G24" s="28"/>
      <c r="H24" s="35">
        <f>H23*$C$23</f>
        <v>3544.63</v>
      </c>
      <c r="I24" s="33"/>
      <c r="J24" s="28"/>
      <c r="K24" s="28"/>
      <c r="L24" s="28"/>
      <c r="M24" s="28"/>
    </row>
    <row r="25" spans="1:13" ht="14.1" customHeight="1" thickTop="1" thickBot="1">
      <c r="A25" s="123" t="s">
        <v>156</v>
      </c>
      <c r="B25" s="125" t="s">
        <v>157</v>
      </c>
      <c r="C25" s="112">
        <f>'Planilha desonerada'!I78</f>
        <v>32774.879999999997</v>
      </c>
      <c r="D25" s="28"/>
      <c r="E25" s="28"/>
      <c r="F25" s="28"/>
      <c r="G25" s="28"/>
      <c r="H25" s="34">
        <v>0.5</v>
      </c>
      <c r="I25" s="34">
        <v>0.5</v>
      </c>
      <c r="J25" s="28"/>
      <c r="K25" s="28"/>
      <c r="L25" s="28"/>
      <c r="M25" s="28"/>
    </row>
    <row r="26" spans="1:13" ht="14.1" customHeight="1" thickTop="1" thickBot="1">
      <c r="A26" s="124"/>
      <c r="B26" s="126"/>
      <c r="C26" s="113"/>
      <c r="D26" s="28"/>
      <c r="E26" s="28"/>
      <c r="F26" s="28"/>
      <c r="G26" s="28"/>
      <c r="H26" s="35">
        <f>H25*$C$25</f>
        <v>16387.439999999999</v>
      </c>
      <c r="I26" s="35">
        <f>I25*$C$25</f>
        <v>16387.439999999999</v>
      </c>
      <c r="J26" s="33"/>
      <c r="K26" s="28"/>
      <c r="L26" s="28"/>
      <c r="M26" s="28"/>
    </row>
    <row r="27" spans="1:13" ht="14.1" customHeight="1" thickTop="1" thickBot="1">
      <c r="A27" s="123" t="s">
        <v>182</v>
      </c>
      <c r="B27" s="125" t="s">
        <v>183</v>
      </c>
      <c r="C27" s="112">
        <f>'Planilha desonerada'!I94</f>
        <v>65295.93</v>
      </c>
      <c r="D27" s="28"/>
      <c r="E27" s="28"/>
      <c r="F27" s="28"/>
      <c r="G27" s="28"/>
      <c r="H27" s="28"/>
      <c r="I27" s="34">
        <v>0.5</v>
      </c>
      <c r="J27" s="34">
        <v>0.5</v>
      </c>
      <c r="K27" s="28"/>
      <c r="L27" s="28"/>
      <c r="M27" s="28"/>
    </row>
    <row r="28" spans="1:13" ht="14.1" customHeight="1" thickTop="1" thickBot="1">
      <c r="A28" s="124"/>
      <c r="B28" s="126"/>
      <c r="C28" s="113"/>
      <c r="D28" s="28"/>
      <c r="E28" s="28"/>
      <c r="F28" s="28"/>
      <c r="G28" s="28"/>
      <c r="H28" s="28"/>
      <c r="I28" s="35">
        <f>I27*$C$27</f>
        <v>32647.965</v>
      </c>
      <c r="J28" s="35">
        <f>J27*$C$27</f>
        <v>32647.965</v>
      </c>
      <c r="K28" s="28"/>
      <c r="L28" s="28"/>
      <c r="M28" s="28"/>
    </row>
    <row r="29" spans="1:13" ht="14.1" customHeight="1" thickTop="1" thickBot="1">
      <c r="A29" s="123" t="s">
        <v>194</v>
      </c>
      <c r="B29" s="125" t="s">
        <v>195</v>
      </c>
      <c r="C29" s="112">
        <f>'Planilha desonerada'!I102</f>
        <v>13951.619999999999</v>
      </c>
      <c r="D29" s="28"/>
      <c r="E29" s="28"/>
      <c r="F29" s="28"/>
      <c r="G29" s="28"/>
      <c r="H29" s="28"/>
      <c r="I29" s="34">
        <v>1</v>
      </c>
      <c r="J29" s="28"/>
      <c r="K29" s="28"/>
      <c r="L29" s="28"/>
      <c r="M29" s="28"/>
    </row>
    <row r="30" spans="1:13" ht="14.1" customHeight="1" thickTop="1" thickBot="1">
      <c r="A30" s="124"/>
      <c r="B30" s="126"/>
      <c r="C30" s="113"/>
      <c r="D30" s="28"/>
      <c r="E30" s="28"/>
      <c r="F30" s="28"/>
      <c r="G30" s="28"/>
      <c r="H30" s="28"/>
      <c r="I30" s="35">
        <f>I29*$C$29</f>
        <v>13951.619999999999</v>
      </c>
      <c r="J30" s="33"/>
      <c r="K30" s="28"/>
      <c r="L30" s="28"/>
      <c r="M30" s="28"/>
    </row>
    <row r="31" spans="1:13" ht="14.1" customHeight="1" thickTop="1" thickBot="1">
      <c r="A31" s="123" t="s">
        <v>207</v>
      </c>
      <c r="B31" s="125" t="s">
        <v>208</v>
      </c>
      <c r="C31" s="112">
        <f>'Planilha desonerada'!I110</f>
        <v>8054.0700000000006</v>
      </c>
      <c r="D31" s="28"/>
      <c r="E31" s="28"/>
      <c r="F31" s="28"/>
      <c r="G31" s="28"/>
      <c r="H31" s="28"/>
      <c r="I31" s="34">
        <v>0.8</v>
      </c>
      <c r="J31" s="34">
        <v>0.2</v>
      </c>
      <c r="K31" s="28"/>
      <c r="L31" s="28"/>
      <c r="M31" s="28"/>
    </row>
    <row r="32" spans="1:13" ht="14.1" customHeight="1" thickTop="1" thickBot="1">
      <c r="A32" s="124"/>
      <c r="B32" s="126"/>
      <c r="C32" s="113"/>
      <c r="D32" s="28"/>
      <c r="E32" s="28"/>
      <c r="F32" s="28"/>
      <c r="G32" s="28"/>
      <c r="H32" s="28"/>
      <c r="I32" s="35">
        <f>I31*$C$31</f>
        <v>6443.2560000000012</v>
      </c>
      <c r="J32" s="35">
        <f>J31*$C$31</f>
        <v>1610.8140000000003</v>
      </c>
      <c r="K32" s="28"/>
      <c r="L32" s="28"/>
      <c r="M32" s="28"/>
    </row>
    <row r="33" spans="1:13" ht="14.1" customHeight="1" thickTop="1" thickBot="1">
      <c r="A33" s="123" t="s">
        <v>265</v>
      </c>
      <c r="B33" s="125" t="s">
        <v>266</v>
      </c>
      <c r="C33" s="112">
        <f>'Planilha desonerada'!I142</f>
        <v>15301.710000000001</v>
      </c>
      <c r="D33" s="28"/>
      <c r="E33" s="28"/>
      <c r="F33" s="28"/>
      <c r="G33" s="28"/>
      <c r="H33" s="28"/>
      <c r="I33" s="34">
        <v>1</v>
      </c>
      <c r="J33" s="28"/>
      <c r="K33" s="28"/>
      <c r="L33" s="28"/>
      <c r="M33" s="28"/>
    </row>
    <row r="34" spans="1:13" ht="14.1" customHeight="1" thickTop="1" thickBot="1">
      <c r="A34" s="124"/>
      <c r="B34" s="126"/>
      <c r="C34" s="113"/>
      <c r="D34" s="28"/>
      <c r="E34" s="28"/>
      <c r="F34" s="28"/>
      <c r="G34" s="28"/>
      <c r="H34" s="28"/>
      <c r="I34" s="35">
        <f>I33*$C$33</f>
        <v>15301.710000000001</v>
      </c>
      <c r="J34" s="33"/>
      <c r="K34" s="33"/>
      <c r="L34" s="33"/>
      <c r="M34" s="28"/>
    </row>
    <row r="35" spans="1:13" ht="14.1" customHeight="1" thickTop="1" thickBot="1">
      <c r="A35" s="123" t="s">
        <v>318</v>
      </c>
      <c r="B35" s="125" t="s">
        <v>319</v>
      </c>
      <c r="C35" s="112">
        <f>'Planilha desonerada'!I175</f>
        <v>20704.479999999996</v>
      </c>
      <c r="D35" s="28"/>
      <c r="E35" s="28"/>
      <c r="F35" s="28"/>
      <c r="G35" s="28"/>
      <c r="H35" s="28"/>
      <c r="I35" s="28"/>
      <c r="J35" s="34">
        <v>0.4</v>
      </c>
      <c r="K35" s="34">
        <v>0.3</v>
      </c>
      <c r="L35" s="34">
        <v>0.3</v>
      </c>
      <c r="M35" s="28"/>
    </row>
    <row r="36" spans="1:13" ht="14.1" customHeight="1" thickTop="1" thickBot="1">
      <c r="A36" s="124"/>
      <c r="B36" s="126"/>
      <c r="C36" s="113"/>
      <c r="D36" s="28"/>
      <c r="E36" s="28"/>
      <c r="F36" s="28"/>
      <c r="G36" s="33"/>
      <c r="H36" s="33"/>
      <c r="I36" s="33"/>
      <c r="J36" s="35">
        <f>J35*$C$35</f>
        <v>8281.7919999999995</v>
      </c>
      <c r="K36" s="35">
        <f>K35*$C$35</f>
        <v>6211.3439999999982</v>
      </c>
      <c r="L36" s="35">
        <f>L35*$C$35</f>
        <v>6211.3439999999982</v>
      </c>
      <c r="M36" s="33"/>
    </row>
    <row r="37" spans="1:13" ht="14.1" customHeight="1" thickTop="1" thickBot="1">
      <c r="A37" s="144" t="s">
        <v>353</v>
      </c>
      <c r="B37" s="136" t="s">
        <v>354</v>
      </c>
      <c r="C37" s="114">
        <f>'Planilha desonerada'!I193</f>
        <v>121298.84000000001</v>
      </c>
      <c r="D37" s="28"/>
      <c r="E37" s="28"/>
      <c r="F37" s="28"/>
      <c r="G37" s="34">
        <v>0.2</v>
      </c>
      <c r="H37" s="34">
        <v>0.2</v>
      </c>
      <c r="I37" s="34">
        <v>0.2</v>
      </c>
      <c r="J37" s="34">
        <v>0.1</v>
      </c>
      <c r="K37" s="34">
        <v>0.1</v>
      </c>
      <c r="L37" s="34">
        <v>0.1</v>
      </c>
      <c r="M37" s="34">
        <v>0.1</v>
      </c>
    </row>
    <row r="38" spans="1:13" ht="14.1" customHeight="1" thickTop="1">
      <c r="A38" s="145"/>
      <c r="B38" s="137"/>
      <c r="C38" s="115"/>
      <c r="D38" s="33"/>
      <c r="E38" s="33"/>
      <c r="F38" s="33"/>
      <c r="G38" s="36">
        <f>G37*$C$37</f>
        <v>24259.768000000004</v>
      </c>
      <c r="H38" s="36">
        <f t="shared" ref="H38:M38" si="2">H37*$C$37</f>
        <v>24259.768000000004</v>
      </c>
      <c r="I38" s="36">
        <f t="shared" si="2"/>
        <v>24259.768000000004</v>
      </c>
      <c r="J38" s="36">
        <f t="shared" si="2"/>
        <v>12129.884000000002</v>
      </c>
      <c r="K38" s="36">
        <f t="shared" si="2"/>
        <v>12129.884000000002</v>
      </c>
      <c r="L38" s="36">
        <f t="shared" si="2"/>
        <v>12129.884000000002</v>
      </c>
      <c r="M38" s="36">
        <f t="shared" si="2"/>
        <v>12129.884000000002</v>
      </c>
    </row>
    <row r="39" spans="1:13" ht="14.1" customHeight="1">
      <c r="A39" s="119" t="s">
        <v>390</v>
      </c>
      <c r="B39" s="120"/>
      <c r="C39" s="37"/>
      <c r="D39" s="43" t="s">
        <v>391</v>
      </c>
      <c r="E39" s="38" t="s">
        <v>392</v>
      </c>
      <c r="F39" s="38" t="s">
        <v>393</v>
      </c>
      <c r="G39" s="38" t="s">
        <v>394</v>
      </c>
      <c r="H39" s="38" t="s">
        <v>395</v>
      </c>
      <c r="I39" s="38" t="s">
        <v>396</v>
      </c>
      <c r="J39" s="38" t="s">
        <v>397</v>
      </c>
      <c r="K39" s="38" t="s">
        <v>398</v>
      </c>
      <c r="L39" s="38" t="s">
        <v>398</v>
      </c>
      <c r="M39" s="39" t="s">
        <v>399</v>
      </c>
    </row>
    <row r="40" spans="1:13" ht="14.1" customHeight="1">
      <c r="A40" s="117" t="s">
        <v>400</v>
      </c>
      <c r="B40" s="118"/>
      <c r="C40" s="40"/>
      <c r="D40" s="44">
        <f>D38+D36+D34+D32+D30+D28+D26+D24+D22+D20+D18+D16+D14+D12+D10</f>
        <v>7834.4329999999991</v>
      </c>
      <c r="E40" s="41">
        <f t="shared" ref="E40:M40" si="3">E38+E36+E34+E32+E30+E28+E26+E24+E22+E20+E18+E16+E14+E12+E10</f>
        <v>17939.472999999998</v>
      </c>
      <c r="F40" s="41">
        <f t="shared" si="3"/>
        <v>26190.271999999997</v>
      </c>
      <c r="G40" s="41">
        <f t="shared" si="3"/>
        <v>56115.421999999999</v>
      </c>
      <c r="H40" s="41">
        <f t="shared" si="3"/>
        <v>64978.480999999992</v>
      </c>
      <c r="I40" s="41">
        <f t="shared" si="3"/>
        <v>119964.512</v>
      </c>
      <c r="J40" s="41">
        <f t="shared" si="3"/>
        <v>58196.707999999999</v>
      </c>
      <c r="K40" s="41">
        <f t="shared" si="3"/>
        <v>21867.481</v>
      </c>
      <c r="L40" s="41">
        <f t="shared" si="3"/>
        <v>21867.481</v>
      </c>
      <c r="M40" s="42">
        <f t="shared" si="3"/>
        <v>15656.137000000002</v>
      </c>
    </row>
    <row r="41" spans="1:13" ht="14.1" customHeight="1">
      <c r="A41" s="119" t="s">
        <v>401</v>
      </c>
      <c r="B41" s="120"/>
      <c r="C41" s="45"/>
      <c r="D41" s="43" t="s">
        <v>391</v>
      </c>
      <c r="E41" s="38" t="s">
        <v>402</v>
      </c>
      <c r="F41" s="38" t="s">
        <v>403</v>
      </c>
      <c r="G41" s="38" t="s">
        <v>404</v>
      </c>
      <c r="H41" s="38" t="s">
        <v>405</v>
      </c>
      <c r="I41" s="38" t="s">
        <v>406</v>
      </c>
      <c r="J41" s="38" t="s">
        <v>407</v>
      </c>
      <c r="K41" s="38" t="s">
        <v>408</v>
      </c>
      <c r="L41" s="38" t="s">
        <v>409</v>
      </c>
      <c r="M41" s="39" t="s">
        <v>410</v>
      </c>
    </row>
    <row r="42" spans="1:13" ht="14.1" customHeight="1">
      <c r="A42" s="121" t="s">
        <v>411</v>
      </c>
      <c r="B42" s="122"/>
      <c r="C42" s="46"/>
      <c r="D42" s="44">
        <f>D40</f>
        <v>7834.4329999999991</v>
      </c>
      <c r="E42" s="41">
        <f>D42+E40</f>
        <v>25773.905999999995</v>
      </c>
      <c r="F42" s="41">
        <f t="shared" ref="F42:M42" si="4">E42+F40</f>
        <v>51964.177999999993</v>
      </c>
      <c r="G42" s="41">
        <f t="shared" si="4"/>
        <v>108079.59999999999</v>
      </c>
      <c r="H42" s="41">
        <f t="shared" si="4"/>
        <v>173058.08099999998</v>
      </c>
      <c r="I42" s="41">
        <f t="shared" si="4"/>
        <v>293022.59299999999</v>
      </c>
      <c r="J42" s="41">
        <f t="shared" si="4"/>
        <v>351219.30099999998</v>
      </c>
      <c r="K42" s="41">
        <f t="shared" si="4"/>
        <v>373086.78200000001</v>
      </c>
      <c r="L42" s="41">
        <f t="shared" si="4"/>
        <v>394954.26300000004</v>
      </c>
      <c r="M42" s="42">
        <f t="shared" si="4"/>
        <v>410610.4</v>
      </c>
    </row>
    <row r="43" spans="1:13" ht="14.1" customHeight="1">
      <c r="A43" s="30"/>
      <c r="B43" s="29"/>
      <c r="C43" s="29"/>
      <c r="D43" s="29"/>
      <c r="E43" s="29"/>
      <c r="F43" s="29"/>
      <c r="G43" s="29"/>
    </row>
    <row r="44" spans="1:13" ht="14.1" customHeight="1">
      <c r="A44" s="116" t="s">
        <v>431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</row>
    <row r="45" spans="1:13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</row>
  </sheetData>
  <mergeCells count="56">
    <mergeCell ref="A19:A20"/>
    <mergeCell ref="A21:A22"/>
    <mergeCell ref="A23:A24"/>
    <mergeCell ref="A25:A26"/>
    <mergeCell ref="A27:A28"/>
    <mergeCell ref="A9:A10"/>
    <mergeCell ref="A11:A12"/>
    <mergeCell ref="A13:A14"/>
    <mergeCell ref="A15:A16"/>
    <mergeCell ref="A17:A18"/>
    <mergeCell ref="C2:M2"/>
    <mergeCell ref="C3:M3"/>
    <mergeCell ref="C4:M4"/>
    <mergeCell ref="C5:M5"/>
    <mergeCell ref="A39:B39"/>
    <mergeCell ref="A31:A32"/>
    <mergeCell ref="A33:A34"/>
    <mergeCell ref="A35:A36"/>
    <mergeCell ref="A37:A38"/>
    <mergeCell ref="B9:B10"/>
    <mergeCell ref="B11:B12"/>
    <mergeCell ref="B13:B14"/>
    <mergeCell ref="B15:B16"/>
    <mergeCell ref="B17:B18"/>
    <mergeCell ref="B19:B20"/>
    <mergeCell ref="B21:B22"/>
    <mergeCell ref="A1:B6"/>
    <mergeCell ref="C1:M1"/>
    <mergeCell ref="B33:B34"/>
    <mergeCell ref="B35:B36"/>
    <mergeCell ref="B37:B38"/>
    <mergeCell ref="C9:C10"/>
    <mergeCell ref="C11:C12"/>
    <mergeCell ref="C13:C14"/>
    <mergeCell ref="C15:C16"/>
    <mergeCell ref="C17:C18"/>
    <mergeCell ref="C19:C20"/>
    <mergeCell ref="C21:C22"/>
    <mergeCell ref="B27:B28"/>
    <mergeCell ref="B29:B30"/>
    <mergeCell ref="B31:B32"/>
    <mergeCell ref="C25:C26"/>
    <mergeCell ref="C23:C24"/>
    <mergeCell ref="C33:C34"/>
    <mergeCell ref="C35:C36"/>
    <mergeCell ref="C37:C38"/>
    <mergeCell ref="A44:M45"/>
    <mergeCell ref="C27:C28"/>
    <mergeCell ref="C29:C30"/>
    <mergeCell ref="C31:C32"/>
    <mergeCell ref="A40:B40"/>
    <mergeCell ref="A41:B41"/>
    <mergeCell ref="A42:B42"/>
    <mergeCell ref="A29:A30"/>
    <mergeCell ref="B23:B24"/>
    <mergeCell ref="B25:B26"/>
  </mergeCells>
  <printOptions horizontalCentered="1"/>
  <pageMargins left="0.51181102362204722" right="0.51181102362204722" top="0.4" bottom="0.37" header="0.2" footer="0.24"/>
  <pageSetup paperSize="9" scale="75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0"/>
  <sheetViews>
    <sheetView zoomScaleNormal="100" workbookViewId="0">
      <selection activeCell="I13" sqref="I13"/>
    </sheetView>
  </sheetViews>
  <sheetFormatPr defaultRowHeight="15"/>
  <cols>
    <col min="1" max="2" width="8.7109375" style="6" customWidth="1"/>
    <col min="3" max="3" width="29.42578125" style="6" customWidth="1"/>
    <col min="4" max="4" width="26.42578125" style="6" customWidth="1"/>
    <col min="5" max="1025" width="8.7109375" style="6" customWidth="1"/>
    <col min="1026" max="16384" width="9.140625" style="6"/>
  </cols>
  <sheetData>
    <row r="1" spans="1:4" ht="21.95" customHeight="1">
      <c r="A1" s="154" t="s">
        <v>2</v>
      </c>
      <c r="B1" s="154"/>
      <c r="C1" s="154"/>
      <c r="D1" s="154"/>
    </row>
    <row r="2" spans="1:4" ht="21.95" customHeight="1">
      <c r="A2" s="155" t="s">
        <v>3</v>
      </c>
      <c r="B2" s="155"/>
      <c r="C2" s="155"/>
      <c r="D2" s="155"/>
    </row>
    <row r="3" spans="1:4" ht="5.0999999999999996" customHeight="1">
      <c r="A3" s="148"/>
      <c r="B3" s="149"/>
      <c r="C3" s="149"/>
      <c r="D3" s="150"/>
    </row>
    <row r="4" spans="1:4" ht="5.0999999999999996" customHeight="1" thickBot="1">
      <c r="A4" s="151"/>
      <c r="B4" s="152"/>
      <c r="C4" s="152"/>
      <c r="D4" s="153"/>
    </row>
    <row r="5" spans="1:4" ht="21.95" customHeight="1">
      <c r="A5" s="156" t="s">
        <v>412</v>
      </c>
      <c r="B5" s="157"/>
      <c r="C5" s="157"/>
      <c r="D5" s="158"/>
    </row>
    <row r="6" spans="1:4" ht="21.95" customHeight="1">
      <c r="A6" s="156"/>
      <c r="B6" s="157"/>
      <c r="C6" s="157"/>
      <c r="D6" s="158"/>
    </row>
    <row r="7" spans="1:4" ht="21.95" customHeight="1">
      <c r="A7" s="156"/>
      <c r="B7" s="157"/>
      <c r="C7" s="157"/>
      <c r="D7" s="158"/>
    </row>
    <row r="8" spans="1:4" ht="21.95" customHeight="1" thickBot="1">
      <c r="A8" s="161">
        <v>1</v>
      </c>
      <c r="B8" s="161"/>
      <c r="C8" s="146" t="s">
        <v>413</v>
      </c>
      <c r="D8" s="147"/>
    </row>
    <row r="9" spans="1:4" ht="21.95" customHeight="1">
      <c r="A9" s="159" t="s">
        <v>414</v>
      </c>
      <c r="B9" s="159"/>
      <c r="C9" s="58" t="s">
        <v>415</v>
      </c>
      <c r="D9" s="61">
        <v>8.0000000000000002E-3</v>
      </c>
    </row>
    <row r="10" spans="1:4" ht="21.95" customHeight="1">
      <c r="A10" s="159" t="s">
        <v>416</v>
      </c>
      <c r="B10" s="159"/>
      <c r="C10" s="58" t="s">
        <v>417</v>
      </c>
      <c r="D10" s="61">
        <v>1.2699999999999999E-2</v>
      </c>
    </row>
    <row r="11" spans="1:4" ht="21.95" customHeight="1">
      <c r="A11" s="159" t="s">
        <v>418</v>
      </c>
      <c r="B11" s="159"/>
      <c r="C11" s="58" t="s">
        <v>419</v>
      </c>
      <c r="D11" s="61">
        <v>1.23E-2</v>
      </c>
    </row>
    <row r="12" spans="1:4" ht="21.95" customHeight="1">
      <c r="A12" s="159" t="s">
        <v>420</v>
      </c>
      <c r="B12" s="159"/>
      <c r="C12" s="58" t="s">
        <v>421</v>
      </c>
      <c r="D12" s="62">
        <v>0.04</v>
      </c>
    </row>
    <row r="13" spans="1:4" ht="21.95" customHeight="1">
      <c r="A13" s="159" t="s">
        <v>422</v>
      </c>
      <c r="B13" s="159"/>
      <c r="C13" s="58" t="s">
        <v>423</v>
      </c>
      <c r="D13" s="61">
        <v>7.3999999999999996E-2</v>
      </c>
    </row>
    <row r="14" spans="1:4" ht="21.95" customHeight="1">
      <c r="A14" s="159" t="s">
        <v>424</v>
      </c>
      <c r="B14" s="159"/>
      <c r="C14" s="58" t="s">
        <v>425</v>
      </c>
      <c r="D14" s="61">
        <v>0.1065</v>
      </c>
    </row>
    <row r="15" spans="1:4" ht="21.95" customHeight="1">
      <c r="A15" s="160"/>
      <c r="B15" s="160"/>
      <c r="C15" s="59" t="s">
        <v>426</v>
      </c>
      <c r="D15" s="60">
        <f>(((1+(D12+D10+D9))*(1+D11)*(1+D13))/(1-D14))-1</f>
        <v>0.29065904772244</v>
      </c>
    </row>
    <row r="16" spans="1:4" ht="21.95" customHeight="1"/>
    <row r="17" ht="21.95" customHeight="1"/>
    <row r="18" ht="21.95" customHeight="1"/>
    <row r="19" ht="21.95" customHeight="1"/>
    <row r="20" ht="21.95" customHeight="1"/>
  </sheetData>
  <mergeCells count="13">
    <mergeCell ref="A13:B13"/>
    <mergeCell ref="A14:B14"/>
    <mergeCell ref="A15:B15"/>
    <mergeCell ref="A8:B8"/>
    <mergeCell ref="A9:B9"/>
    <mergeCell ref="A10:B10"/>
    <mergeCell ref="A11:B11"/>
    <mergeCell ref="A12:B12"/>
    <mergeCell ref="C8:D8"/>
    <mergeCell ref="A3:D4"/>
    <mergeCell ref="A1:D1"/>
    <mergeCell ref="A2:D2"/>
    <mergeCell ref="A5:D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O18" sqref="O18"/>
    </sheetView>
  </sheetViews>
  <sheetFormatPr defaultRowHeight="15"/>
  <cols>
    <col min="1" max="1025" width="8.7109375" customWidth="1"/>
  </cols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Planilha desonerada</vt:lpstr>
      <vt:lpstr>Cronograma Desonerado</vt:lpstr>
      <vt:lpstr>BDI Desonerado</vt:lpstr>
      <vt:lpstr>Encargos sociais</vt:lpstr>
      <vt:lpstr>'Cronograma Desonerado'!Area_de_impressao</vt:lpstr>
      <vt:lpstr>'Planilha desonerada'!Area_de_impressao</vt:lpstr>
      <vt:lpstr>'Cronograma Desonerado'!Print_Titles_0</vt:lpstr>
      <vt:lpstr>'Planilha desonerada'!Print_Titles_0</vt:lpstr>
      <vt:lpstr>'Cronograma Desonerado'!Titulos_de_impressao</vt:lpstr>
      <vt:lpstr>'Planilha desonerada'!Titulos_de_impressao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CPLPU-ACER</dc:creator>
  <cp:lastModifiedBy>CPLPU-ACER</cp:lastModifiedBy>
  <cp:revision>9</cp:revision>
  <cp:lastPrinted>2019-10-01T14:47:07Z</cp:lastPrinted>
  <dcterms:created xsi:type="dcterms:W3CDTF">2018-08-24T08:55:16Z</dcterms:created>
  <dcterms:modified xsi:type="dcterms:W3CDTF">2019-10-04T11:40:18Z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